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 checkCompatibility="1" defaultThemeVersion="166925"/>
  <mc:AlternateContent xmlns:mc="http://schemas.openxmlformats.org/markup-compatibility/2006">
    <mc:Choice Requires="x15">
      <x15ac:absPath xmlns:x15ac="http://schemas.microsoft.com/office/spreadsheetml/2010/11/ac" url="C:\Users\cheta\OneDrive\Desktop\2077--6-30\"/>
    </mc:Choice>
  </mc:AlternateContent>
  <xr:revisionPtr revIDLastSave="0" documentId="13_ncr:1_{BF4419F1-E99B-4B1C-BEBB-AB6FCF0A992E}" xr6:coauthVersionLast="45" xr6:coauthVersionMax="45" xr10:uidLastSave="{00000000-0000-0000-0000-000000000000}"/>
  <bookViews>
    <workbookView xWindow="-120" yWindow="-120" windowWidth="20730" windowHeight="11160" tabRatio="838" activeTab="5" xr2:uid="{00000000-000D-0000-FFFF-FFFF00000000}"/>
  </bookViews>
  <sheets>
    <sheet name="Quarantine Detail" sheetId="1" r:id="rId1"/>
    <sheet name="Isolation" sheetId="2" r:id="rId2"/>
    <sheet name="Home Qurantine" sheetId="8" state="hidden" r:id="rId3"/>
    <sheet name="Positive Case" sheetId="9" r:id="rId4"/>
    <sheet name="Sheet2" sheetId="12" state="hidden" r:id="rId5"/>
    <sheet name="SWAB" sheetId="6" r:id="rId6"/>
    <sheet name="MOHA Report" sheetId="10" r:id="rId7"/>
    <sheet name="Summary Report" sheetId="7" r:id="rId8"/>
    <sheet name="RDTest Report" sheetId="5" state="hidden" r:id="rId9"/>
    <sheet name="Bhansar" sheetId="3" r:id="rId10"/>
  </sheets>
  <definedNames>
    <definedName name="_xlnm.Print_Area" localSheetId="9">Bhansar!$A$1:$J$203</definedName>
    <definedName name="_xlnm.Print_Area" localSheetId="2">'Home Qurantine'!$A$1:$Y$35</definedName>
    <definedName name="_xlnm.Print_Area" localSheetId="1">Isolation!$A$1:$AD$38</definedName>
    <definedName name="_xlnm.Print_Area" localSheetId="6">'MOHA Report'!$A$1:$AA$10</definedName>
    <definedName name="_xlnm.Print_Area" localSheetId="3">'Positive Case'!$A$1:$W$27</definedName>
    <definedName name="_xlnm.Print_Area" localSheetId="0">'Quarantine Detail'!$A$1:$AA$23</definedName>
    <definedName name="_xlnm.Print_Area" localSheetId="8">'RDTest Report'!$A$1:$T$27</definedName>
    <definedName name="_xlnm.Print_Area" localSheetId="5">SWAB!$A$1:$O$24</definedName>
    <definedName name="_xlnm.Print_Titles" localSheetId="9">Bhansar!$5:$6</definedName>
    <definedName name="_xlnm.Print_Titles" localSheetId="1">Isolation!$7:$10</definedName>
    <definedName name="_xlnm.Print_Titles" localSheetId="6">'MOHA Report'!$7:$8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34" i="7" l="1"/>
  <c r="D23" i="6"/>
  <c r="E23" i="6"/>
  <c r="F23" i="6"/>
  <c r="G23" i="6"/>
  <c r="H23" i="6"/>
  <c r="I23" i="6"/>
  <c r="J23" i="6"/>
  <c r="K23" i="6"/>
  <c r="L23" i="6"/>
  <c r="M23" i="6"/>
  <c r="N23" i="6"/>
  <c r="Y24" i="7"/>
  <c r="C23" i="6"/>
  <c r="M22" i="6"/>
  <c r="V24" i="7"/>
  <c r="X23" i="7"/>
  <c r="W23" i="7"/>
  <c r="V23" i="7"/>
  <c r="W24" i="7"/>
  <c r="Z24" i="7"/>
  <c r="AA24" i="7"/>
  <c r="AB24" i="7"/>
  <c r="AC24" i="7"/>
  <c r="AD24" i="7"/>
  <c r="U24" i="7"/>
  <c r="S24" i="7"/>
  <c r="T24" i="7"/>
  <c r="AD23" i="7"/>
  <c r="AC23" i="7"/>
  <c r="AB23" i="7"/>
  <c r="AA23" i="7"/>
  <c r="Z23" i="7"/>
  <c r="Y23" i="7"/>
  <c r="X24" i="7"/>
  <c r="U23" i="7"/>
  <c r="T23" i="7"/>
  <c r="S23" i="7"/>
  <c r="C22" i="7"/>
  <c r="D22" i="7"/>
  <c r="E22" i="7"/>
  <c r="F22" i="7"/>
  <c r="H22" i="7"/>
  <c r="I22" i="7"/>
  <c r="K22" i="7"/>
  <c r="M22" i="7" s="1"/>
  <c r="L22" i="7"/>
  <c r="O22" i="7"/>
  <c r="P22" i="7"/>
  <c r="Q22" i="7"/>
  <c r="J22" i="7"/>
  <c r="N22" i="6"/>
  <c r="H22" i="6"/>
  <c r="E22" i="6"/>
  <c r="K22" i="6"/>
  <c r="D9" i="6"/>
  <c r="C9" i="6"/>
  <c r="XFD202" i="3"/>
  <c r="G22" i="7" l="1"/>
  <c r="R22" i="7"/>
  <c r="XFD201" i="3"/>
  <c r="XFD200" i="3" l="1"/>
  <c r="XFD199" i="3" l="1"/>
  <c r="XFD198" i="3" l="1"/>
  <c r="XFD197" i="3" l="1"/>
  <c r="XFD196" i="3" l="1"/>
  <c r="XFD195" i="3" l="1"/>
  <c r="A5" i="7" l="1"/>
  <c r="A5" i="10"/>
  <c r="A5" i="9"/>
  <c r="A5" i="2"/>
  <c r="XFD194" i="3"/>
  <c r="Z17" i="7"/>
  <c r="K14" i="9" l="1"/>
  <c r="K15" i="9"/>
  <c r="XFD193" i="3"/>
  <c r="Q11" i="2" l="1"/>
  <c r="Q12" i="2"/>
  <c r="Q13" i="2"/>
  <c r="Q14" i="2"/>
  <c r="Q15" i="2"/>
  <c r="Q16" i="2"/>
  <c r="Q17" i="2"/>
  <c r="Q18" i="2"/>
  <c r="Q19" i="2"/>
  <c r="XFD192" i="3"/>
  <c r="C15" i="6" l="1"/>
  <c r="D15" i="6"/>
  <c r="XFD191" i="3"/>
  <c r="XFD190" i="3" l="1"/>
  <c r="E10" i="9" l="1"/>
  <c r="XFD189" i="3" l="1"/>
  <c r="XFD188" i="3" l="1"/>
  <c r="XFD187" i="3" l="1"/>
  <c r="V22" i="9" l="1"/>
  <c r="W21" i="9"/>
  <c r="H12" i="2" l="1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E19" i="9"/>
  <c r="E20" i="9"/>
  <c r="XFD186" i="3" l="1"/>
  <c r="XFD185" i="3" l="1"/>
  <c r="XFD184" i="3" l="1"/>
  <c r="XFD183" i="3" l="1"/>
  <c r="XFD182" i="3" l="1"/>
  <c r="U11" i="2"/>
  <c r="V11" i="2"/>
  <c r="U12" i="2"/>
  <c r="V12" i="2"/>
  <c r="U13" i="2"/>
  <c r="V13" i="2"/>
  <c r="U14" i="2"/>
  <c r="V14" i="2"/>
  <c r="U15" i="2"/>
  <c r="V15" i="2"/>
  <c r="U16" i="2"/>
  <c r="V16" i="2"/>
  <c r="U17" i="2"/>
  <c r="V17" i="2"/>
  <c r="U18" i="2"/>
  <c r="V18" i="2"/>
  <c r="U19" i="2"/>
  <c r="V19" i="2"/>
  <c r="U20" i="2"/>
  <c r="V20" i="2"/>
  <c r="U21" i="2"/>
  <c r="V21" i="2"/>
  <c r="U22" i="2"/>
  <c r="V22" i="2"/>
  <c r="U23" i="2"/>
  <c r="V23" i="2"/>
  <c r="U24" i="2"/>
  <c r="V24" i="2"/>
  <c r="U25" i="2"/>
  <c r="V25" i="2"/>
  <c r="U26" i="2"/>
  <c r="V26" i="2"/>
  <c r="U27" i="2"/>
  <c r="V27" i="2"/>
  <c r="U28" i="2"/>
  <c r="V28" i="2"/>
  <c r="U29" i="2"/>
  <c r="V29" i="2"/>
  <c r="U30" i="2"/>
  <c r="V30" i="2"/>
  <c r="U31" i="2"/>
  <c r="V31" i="2"/>
  <c r="U32" i="2"/>
  <c r="V32" i="2"/>
  <c r="U33" i="2"/>
  <c r="V33" i="2"/>
  <c r="U34" i="2"/>
  <c r="V34" i="2"/>
  <c r="U35" i="2"/>
  <c r="V35" i="2"/>
  <c r="U36" i="2"/>
  <c r="V36" i="2"/>
  <c r="U37" i="2"/>
  <c r="V37" i="2"/>
  <c r="XFD181" i="3" l="1"/>
  <c r="R11" i="2" l="1"/>
  <c r="S11" i="2"/>
  <c r="R12" i="2"/>
  <c r="X12" i="2" s="1"/>
  <c r="S12" i="2"/>
  <c r="Y12" i="2" s="1"/>
  <c r="R13" i="2"/>
  <c r="X13" i="2" s="1"/>
  <c r="S13" i="2"/>
  <c r="Y13" i="2" s="1"/>
  <c r="R14" i="2"/>
  <c r="X14" i="2" s="1"/>
  <c r="S14" i="2"/>
  <c r="Y14" i="2" s="1"/>
  <c r="R15" i="2"/>
  <c r="X15" i="2" s="1"/>
  <c r="S15" i="2"/>
  <c r="Y15" i="2" s="1"/>
  <c r="R16" i="2"/>
  <c r="X16" i="2" s="1"/>
  <c r="S16" i="2"/>
  <c r="Y16" i="2" s="1"/>
  <c r="R17" i="2"/>
  <c r="X17" i="2" s="1"/>
  <c r="S17" i="2"/>
  <c r="Y17" i="2" s="1"/>
  <c r="R18" i="2"/>
  <c r="X18" i="2" s="1"/>
  <c r="S18" i="2"/>
  <c r="Y18" i="2" s="1"/>
  <c r="R19" i="2"/>
  <c r="X19" i="2" s="1"/>
  <c r="S19" i="2"/>
  <c r="Y19" i="2" s="1"/>
  <c r="R20" i="2"/>
  <c r="X20" i="2" s="1"/>
  <c r="S20" i="2"/>
  <c r="Y20" i="2" s="1"/>
  <c r="R21" i="2"/>
  <c r="X21" i="2" s="1"/>
  <c r="S21" i="2"/>
  <c r="Y21" i="2" s="1"/>
  <c r="R22" i="2"/>
  <c r="X22" i="2" s="1"/>
  <c r="S22" i="2"/>
  <c r="Y22" i="2" s="1"/>
  <c r="R23" i="2"/>
  <c r="X23" i="2" s="1"/>
  <c r="S23" i="2"/>
  <c r="Y23" i="2" s="1"/>
  <c r="R24" i="2"/>
  <c r="X24" i="2" s="1"/>
  <c r="S24" i="2"/>
  <c r="Y24" i="2" s="1"/>
  <c r="R25" i="2"/>
  <c r="X25" i="2" s="1"/>
  <c r="S25" i="2"/>
  <c r="Y25" i="2" s="1"/>
  <c r="R26" i="2"/>
  <c r="X26" i="2" s="1"/>
  <c r="S26" i="2"/>
  <c r="Y26" i="2" s="1"/>
  <c r="R27" i="2"/>
  <c r="X27" i="2" s="1"/>
  <c r="S27" i="2"/>
  <c r="Y27" i="2" s="1"/>
  <c r="R28" i="2"/>
  <c r="X28" i="2" s="1"/>
  <c r="S28" i="2"/>
  <c r="Y28" i="2" s="1"/>
  <c r="R29" i="2"/>
  <c r="X29" i="2" s="1"/>
  <c r="S29" i="2"/>
  <c r="Y29" i="2" s="1"/>
  <c r="R30" i="2"/>
  <c r="X30" i="2" s="1"/>
  <c r="S30" i="2"/>
  <c r="Y30" i="2" s="1"/>
  <c r="R31" i="2"/>
  <c r="X31" i="2" s="1"/>
  <c r="S31" i="2"/>
  <c r="Y31" i="2" s="1"/>
  <c r="R32" i="2"/>
  <c r="X32" i="2" s="1"/>
  <c r="S32" i="2"/>
  <c r="Y32" i="2" s="1"/>
  <c r="R33" i="2"/>
  <c r="X33" i="2" s="1"/>
  <c r="S33" i="2"/>
  <c r="Y33" i="2" s="1"/>
  <c r="R34" i="2"/>
  <c r="X34" i="2" s="1"/>
  <c r="S34" i="2"/>
  <c r="Y34" i="2" s="1"/>
  <c r="R35" i="2"/>
  <c r="X35" i="2" s="1"/>
  <c r="S35" i="2"/>
  <c r="Y35" i="2" s="1"/>
  <c r="R36" i="2"/>
  <c r="X36" i="2" s="1"/>
  <c r="S36" i="2"/>
  <c r="Y36" i="2" s="1"/>
  <c r="Z35" i="2" l="1"/>
  <c r="Z33" i="2"/>
  <c r="Z31" i="2"/>
  <c r="Z29" i="2"/>
  <c r="Z27" i="2"/>
  <c r="Z25" i="2"/>
  <c r="Z23" i="2"/>
  <c r="Z21" i="2"/>
  <c r="Z19" i="2"/>
  <c r="Z17" i="2"/>
  <c r="Z15" i="2"/>
  <c r="Z36" i="2"/>
  <c r="Z32" i="2"/>
  <c r="Z30" i="2"/>
  <c r="Z28" i="2"/>
  <c r="Z24" i="2"/>
  <c r="Z22" i="2"/>
  <c r="Z18" i="2"/>
  <c r="Z16" i="2"/>
  <c r="Z14" i="2"/>
  <c r="Z12" i="2"/>
  <c r="Z34" i="2"/>
  <c r="Z26" i="2"/>
  <c r="Z20" i="2"/>
  <c r="Z13" i="2"/>
  <c r="XFD180" i="3"/>
  <c r="K13" i="9" l="1"/>
  <c r="H13" i="9"/>
  <c r="E13" i="9"/>
  <c r="XFD179" i="3"/>
  <c r="H13" i="6" l="1"/>
  <c r="XFD178" i="3" l="1"/>
  <c r="G177" i="3" l="1"/>
  <c r="XFD177" i="3" s="1"/>
  <c r="H9" i="9" l="1"/>
  <c r="XFD176" i="3"/>
  <c r="I9" i="6" l="1"/>
  <c r="XFD175" i="3" l="1"/>
  <c r="XFD174" i="3" l="1"/>
  <c r="XFD173" i="3" l="1"/>
  <c r="XFD172" i="3" l="1"/>
  <c r="XFD171" i="3" l="1"/>
  <c r="XFD170" i="3" l="1"/>
  <c r="XFD169" i="3" l="1"/>
  <c r="XFD168" i="3" l="1"/>
  <c r="N20" i="2"/>
  <c r="E9" i="9"/>
  <c r="XFD167" i="3" l="1"/>
  <c r="XFD166" i="3"/>
  <c r="XFD165" i="3" l="1"/>
  <c r="XFD164" i="3" l="1"/>
  <c r="XFD163" i="3" l="1"/>
  <c r="XFD162" i="3" l="1"/>
  <c r="XFD161" i="3" l="1"/>
  <c r="XFD160" i="3" l="1"/>
  <c r="XFD159" i="3" l="1"/>
  <c r="XFD158" i="3" l="1"/>
  <c r="XFD157" i="3" l="1"/>
  <c r="XFD156" i="3" l="1"/>
  <c r="XFD155" i="3" l="1"/>
  <c r="H10" i="9" l="1"/>
  <c r="H11" i="9"/>
  <c r="H12" i="9"/>
  <c r="H14" i="9"/>
  <c r="H15" i="9"/>
  <c r="H16" i="9"/>
  <c r="H17" i="9"/>
  <c r="H18" i="9"/>
  <c r="H19" i="9"/>
  <c r="H20" i="9"/>
  <c r="H21" i="9"/>
  <c r="XFD154" i="3"/>
  <c r="XFD203" i="3"/>
  <c r="N25" i="2" l="1"/>
  <c r="A5" i="6" l="1"/>
  <c r="F17" i="3" l="1"/>
  <c r="E11" i="9"/>
  <c r="E12" i="9"/>
  <c r="E14" i="9"/>
  <c r="E15" i="9"/>
  <c r="E16" i="9"/>
  <c r="E17" i="9"/>
  <c r="E18" i="9"/>
  <c r="E21" i="9"/>
  <c r="F22" i="9"/>
  <c r="G22" i="9" l="1"/>
  <c r="AF22" i="7" l="1"/>
  <c r="AE22" i="7"/>
  <c r="M33" i="7" s="1"/>
  <c r="AC22" i="7"/>
  <c r="AB22" i="7"/>
  <c r="Z22" i="7"/>
  <c r="Y22" i="7"/>
  <c r="W22" i="7"/>
  <c r="V22" i="7"/>
  <c r="T22" i="7"/>
  <c r="S22" i="7"/>
  <c r="AC21" i="7"/>
  <c r="AB21" i="7"/>
  <c r="Z21" i="7"/>
  <c r="Y21" i="7"/>
  <c r="W21" i="7"/>
  <c r="V21" i="7"/>
  <c r="T21" i="7"/>
  <c r="S21" i="7"/>
  <c r="O21" i="7"/>
  <c r="D21" i="7"/>
  <c r="C21" i="7"/>
  <c r="AC20" i="7"/>
  <c r="AB20" i="7"/>
  <c r="Z20" i="7"/>
  <c r="Y20" i="7"/>
  <c r="W20" i="7"/>
  <c r="V20" i="7"/>
  <c r="T20" i="7"/>
  <c r="S20" i="7"/>
  <c r="O20" i="7"/>
  <c r="D20" i="7"/>
  <c r="C20" i="7"/>
  <c r="AC19" i="7"/>
  <c r="AB19" i="7"/>
  <c r="Z19" i="7"/>
  <c r="Y19" i="7"/>
  <c r="W19" i="7"/>
  <c r="V19" i="7"/>
  <c r="T19" i="7"/>
  <c r="S19" i="7"/>
  <c r="O19" i="7"/>
  <c r="M19" i="7"/>
  <c r="D19" i="7"/>
  <c r="C19" i="7"/>
  <c r="AC18" i="7"/>
  <c r="AB18" i="7"/>
  <c r="Z18" i="7"/>
  <c r="Y18" i="7"/>
  <c r="W18" i="7"/>
  <c r="V18" i="7"/>
  <c r="T18" i="7"/>
  <c r="S18" i="7"/>
  <c r="O18" i="7"/>
  <c r="D18" i="7"/>
  <c r="C18" i="7"/>
  <c r="AC17" i="7"/>
  <c r="AB17" i="7"/>
  <c r="Y17" i="7"/>
  <c r="W17" i="7"/>
  <c r="V17" i="7"/>
  <c r="T17" i="7"/>
  <c r="S17" i="7"/>
  <c r="O17" i="7"/>
  <c r="D17" i="7"/>
  <c r="C17" i="7"/>
  <c r="AC16" i="7"/>
  <c r="AB16" i="7"/>
  <c r="Z16" i="7"/>
  <c r="Y16" i="7"/>
  <c r="W16" i="7"/>
  <c r="V16" i="7"/>
  <c r="T16" i="7"/>
  <c r="S16" i="7"/>
  <c r="O16" i="7"/>
  <c r="D16" i="7"/>
  <c r="C16" i="7"/>
  <c r="AC15" i="7"/>
  <c r="AB15" i="7"/>
  <c r="Z15" i="7"/>
  <c r="Y15" i="7"/>
  <c r="W15" i="7"/>
  <c r="V15" i="7"/>
  <c r="T15" i="7"/>
  <c r="S15" i="7"/>
  <c r="O15" i="7"/>
  <c r="D15" i="7"/>
  <c r="C15" i="7"/>
  <c r="AC14" i="7"/>
  <c r="AB14" i="7"/>
  <c r="Z14" i="7"/>
  <c r="Y14" i="7"/>
  <c r="W14" i="7"/>
  <c r="V14" i="7"/>
  <c r="T14" i="7"/>
  <c r="S14" i="7"/>
  <c r="O14" i="7"/>
  <c r="D14" i="7"/>
  <c r="C14" i="7"/>
  <c r="AC13" i="7"/>
  <c r="AB13" i="7"/>
  <c r="Z13" i="7"/>
  <c r="Y13" i="7"/>
  <c r="W13" i="7"/>
  <c r="V13" i="7"/>
  <c r="T13" i="7"/>
  <c r="S13" i="7"/>
  <c r="O13" i="7"/>
  <c r="D13" i="7"/>
  <c r="C13" i="7"/>
  <c r="AF12" i="7"/>
  <c r="M32" i="7" s="1"/>
  <c r="AE12" i="7"/>
  <c r="M31" i="7" s="1"/>
  <c r="AC12" i="7"/>
  <c r="AB12" i="7"/>
  <c r="Z12" i="7"/>
  <c r="Y12" i="7"/>
  <c r="W12" i="7"/>
  <c r="V12" i="7"/>
  <c r="T12" i="7"/>
  <c r="S12" i="7"/>
  <c r="O12" i="7"/>
  <c r="D12" i="7"/>
  <c r="C12" i="7"/>
  <c r="AC11" i="7"/>
  <c r="AB11" i="7"/>
  <c r="Z11" i="7"/>
  <c r="Y11" i="7"/>
  <c r="W11" i="7"/>
  <c r="V11" i="7"/>
  <c r="T11" i="7"/>
  <c r="S11" i="7"/>
  <c r="O11" i="7"/>
  <c r="D11" i="7"/>
  <c r="C11" i="7"/>
  <c r="AC10" i="7"/>
  <c r="AB10" i="7"/>
  <c r="Z10" i="7"/>
  <c r="Y10" i="7"/>
  <c r="W10" i="7"/>
  <c r="V10" i="7"/>
  <c r="T10" i="7"/>
  <c r="S10" i="7"/>
  <c r="O10" i="7"/>
  <c r="D10" i="7"/>
  <c r="C10" i="7"/>
  <c r="D9" i="10"/>
  <c r="S22" i="9"/>
  <c r="R22" i="9"/>
  <c r="P22" i="9"/>
  <c r="O22" i="9"/>
  <c r="M22" i="9"/>
  <c r="L22" i="9"/>
  <c r="J22" i="9"/>
  <c r="I22" i="9"/>
  <c r="D22" i="9"/>
  <c r="C22" i="9"/>
  <c r="T21" i="9"/>
  <c r="Q21" i="9"/>
  <c r="N21" i="9"/>
  <c r="K21" i="9"/>
  <c r="T20" i="9"/>
  <c r="Q20" i="9"/>
  <c r="N20" i="9"/>
  <c r="K20" i="9"/>
  <c r="T19" i="9"/>
  <c r="Q19" i="9"/>
  <c r="N19" i="9"/>
  <c r="K19" i="9"/>
  <c r="T18" i="9"/>
  <c r="Q18" i="9"/>
  <c r="N18" i="9"/>
  <c r="K18" i="9"/>
  <c r="T17" i="9"/>
  <c r="Q17" i="9"/>
  <c r="N17" i="9"/>
  <c r="K17" i="9"/>
  <c r="T16" i="9"/>
  <c r="Q16" i="9"/>
  <c r="N16" i="9"/>
  <c r="K16" i="9"/>
  <c r="T15" i="9"/>
  <c r="Q15" i="9"/>
  <c r="N15" i="9"/>
  <c r="T14" i="9"/>
  <c r="Q14" i="9"/>
  <c r="U14" i="9" s="1"/>
  <c r="W14" i="9" s="1"/>
  <c r="N14" i="9"/>
  <c r="T13" i="9"/>
  <c r="Q13" i="9"/>
  <c r="N13" i="9"/>
  <c r="T12" i="9"/>
  <c r="Q12" i="9"/>
  <c r="N12" i="9"/>
  <c r="K12" i="9"/>
  <c r="T11" i="9"/>
  <c r="Q11" i="9"/>
  <c r="N11" i="9"/>
  <c r="K11" i="9"/>
  <c r="T10" i="9"/>
  <c r="Q10" i="9"/>
  <c r="N10" i="9"/>
  <c r="K10" i="9"/>
  <c r="T9" i="9"/>
  <c r="Q9" i="9"/>
  <c r="N9" i="9"/>
  <c r="K9" i="9"/>
  <c r="E22" i="9"/>
  <c r="K21" i="6"/>
  <c r="H21" i="6"/>
  <c r="E21" i="6"/>
  <c r="K20" i="6"/>
  <c r="H20" i="6"/>
  <c r="E20" i="6"/>
  <c r="K19" i="6"/>
  <c r="H19" i="6"/>
  <c r="E19" i="6"/>
  <c r="K18" i="6"/>
  <c r="H18" i="6"/>
  <c r="E18" i="6"/>
  <c r="K17" i="6"/>
  <c r="H17" i="6"/>
  <c r="E17" i="6"/>
  <c r="K16" i="6"/>
  <c r="H16" i="6"/>
  <c r="E16" i="6"/>
  <c r="K15" i="6"/>
  <c r="H15" i="6"/>
  <c r="E15" i="6"/>
  <c r="K14" i="6"/>
  <c r="H14" i="6"/>
  <c r="E14" i="6"/>
  <c r="K13" i="6"/>
  <c r="E13" i="6"/>
  <c r="K12" i="6"/>
  <c r="H12" i="6"/>
  <c r="E12" i="6"/>
  <c r="K11" i="6"/>
  <c r="H11" i="6"/>
  <c r="E11" i="6"/>
  <c r="K10" i="6"/>
  <c r="H10" i="6"/>
  <c r="E10" i="6"/>
  <c r="K9" i="6"/>
  <c r="H9" i="6"/>
  <c r="E9" i="6"/>
  <c r="J26" i="5"/>
  <c r="D26" i="5"/>
  <c r="H26" i="5" s="1"/>
  <c r="L25" i="5"/>
  <c r="D25" i="5"/>
  <c r="M22" i="5"/>
  <c r="L22" i="5"/>
  <c r="J22" i="5"/>
  <c r="I22" i="5"/>
  <c r="J25" i="5" s="1"/>
  <c r="G22" i="5"/>
  <c r="F26" i="5" s="1"/>
  <c r="F22" i="5"/>
  <c r="F25" i="5" s="1"/>
  <c r="F27" i="5" s="1"/>
  <c r="D22" i="5"/>
  <c r="C22" i="5"/>
  <c r="S21" i="5"/>
  <c r="R21" i="5"/>
  <c r="W42" i="7" s="1"/>
  <c r="P21" i="5"/>
  <c r="U42" i="7" s="1"/>
  <c r="O21" i="5"/>
  <c r="N21" i="5"/>
  <c r="K21" i="5"/>
  <c r="H21" i="5"/>
  <c r="E21" i="5"/>
  <c r="S20" i="5"/>
  <c r="X41" i="7" s="1"/>
  <c r="R20" i="5"/>
  <c r="W41" i="7" s="1"/>
  <c r="Q20" i="5"/>
  <c r="P20" i="5"/>
  <c r="U41" i="7" s="1"/>
  <c r="O20" i="5"/>
  <c r="T41" i="7" s="1"/>
  <c r="N20" i="5"/>
  <c r="K20" i="5"/>
  <c r="H20" i="5"/>
  <c r="E20" i="5"/>
  <c r="S19" i="5"/>
  <c r="R19" i="5"/>
  <c r="W40" i="7" s="1"/>
  <c r="P19" i="5"/>
  <c r="U40" i="7" s="1"/>
  <c r="O19" i="5"/>
  <c r="N19" i="5"/>
  <c r="K19" i="5"/>
  <c r="H19" i="5"/>
  <c r="E19" i="5"/>
  <c r="S18" i="5"/>
  <c r="X39" i="7" s="1"/>
  <c r="R18" i="5"/>
  <c r="W39" i="7" s="1"/>
  <c r="Q18" i="5"/>
  <c r="P18" i="5"/>
  <c r="U39" i="7" s="1"/>
  <c r="O18" i="5"/>
  <c r="T39" i="7" s="1"/>
  <c r="N18" i="5"/>
  <c r="K18" i="5"/>
  <c r="H18" i="5"/>
  <c r="E18" i="5"/>
  <c r="S17" i="5"/>
  <c r="R17" i="5"/>
  <c r="W38" i="7" s="1"/>
  <c r="P17" i="5"/>
  <c r="U38" i="7" s="1"/>
  <c r="O17" i="5"/>
  <c r="N17" i="5"/>
  <c r="K17" i="5"/>
  <c r="H17" i="5"/>
  <c r="E17" i="5"/>
  <c r="S16" i="5"/>
  <c r="X37" i="7" s="1"/>
  <c r="R16" i="5"/>
  <c r="W37" i="7" s="1"/>
  <c r="Q16" i="5"/>
  <c r="P16" i="5"/>
  <c r="U37" i="7" s="1"/>
  <c r="O16" i="5"/>
  <c r="T37" i="7" s="1"/>
  <c r="N16" i="5"/>
  <c r="K16" i="5"/>
  <c r="H16" i="5"/>
  <c r="E16" i="5"/>
  <c r="S15" i="5"/>
  <c r="X36" i="7" s="1"/>
  <c r="R15" i="5"/>
  <c r="W36" i="7" s="1"/>
  <c r="P15" i="5"/>
  <c r="U36" i="7" s="1"/>
  <c r="O15" i="5"/>
  <c r="N15" i="5"/>
  <c r="K15" i="5"/>
  <c r="H15" i="5"/>
  <c r="E15" i="5"/>
  <c r="S14" i="5"/>
  <c r="X35" i="7" s="1"/>
  <c r="R14" i="5"/>
  <c r="Q14" i="5"/>
  <c r="P14" i="5"/>
  <c r="U35" i="7" s="1"/>
  <c r="O14" i="5"/>
  <c r="T35" i="7" s="1"/>
  <c r="N14" i="5"/>
  <c r="K14" i="5"/>
  <c r="H14" i="5"/>
  <c r="E14" i="5"/>
  <c r="S13" i="5"/>
  <c r="X34" i="7" s="1"/>
  <c r="R13" i="5"/>
  <c r="W34" i="7" s="1"/>
  <c r="P13" i="5"/>
  <c r="U34" i="7" s="1"/>
  <c r="O13" i="5"/>
  <c r="N13" i="5"/>
  <c r="K13" i="5"/>
  <c r="H13" i="5"/>
  <c r="E13" i="5"/>
  <c r="S12" i="5"/>
  <c r="X33" i="7" s="1"/>
  <c r="R12" i="5"/>
  <c r="Q12" i="5"/>
  <c r="P12" i="5"/>
  <c r="U33" i="7" s="1"/>
  <c r="O12" i="5"/>
  <c r="T33" i="7" s="1"/>
  <c r="N12" i="5"/>
  <c r="K12" i="5"/>
  <c r="H12" i="5"/>
  <c r="E12" i="5"/>
  <c r="S11" i="5"/>
  <c r="X32" i="7" s="1"/>
  <c r="R11" i="5"/>
  <c r="W32" i="7" s="1"/>
  <c r="P11" i="5"/>
  <c r="U32" i="7" s="1"/>
  <c r="O11" i="5"/>
  <c r="N11" i="5"/>
  <c r="K11" i="5"/>
  <c r="H11" i="5"/>
  <c r="E11" i="5"/>
  <c r="S10" i="5"/>
  <c r="X31" i="7" s="1"/>
  <c r="R10" i="5"/>
  <c r="Q10" i="5"/>
  <c r="P10" i="5"/>
  <c r="U31" i="7" s="1"/>
  <c r="O10" i="5"/>
  <c r="T31" i="7" s="1"/>
  <c r="N10" i="5"/>
  <c r="K10" i="5"/>
  <c r="H10" i="5"/>
  <c r="E10" i="5"/>
  <c r="S9" i="5"/>
  <c r="R9" i="5"/>
  <c r="W30" i="7" s="1"/>
  <c r="P9" i="5"/>
  <c r="O9" i="5"/>
  <c r="N9" i="5"/>
  <c r="N22" i="5" s="1"/>
  <c r="K9" i="5"/>
  <c r="H9" i="5"/>
  <c r="H22" i="5" s="1"/>
  <c r="E9" i="5"/>
  <c r="E22" i="5" s="1"/>
  <c r="A5" i="5"/>
  <c r="H17" i="3"/>
  <c r="X34" i="8"/>
  <c r="W34" i="8"/>
  <c r="V34" i="8"/>
  <c r="U34" i="8"/>
  <c r="T34" i="8"/>
  <c r="S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X33" i="8"/>
  <c r="X35" i="8" s="1"/>
  <c r="W33" i="8"/>
  <c r="W35" i="8" s="1"/>
  <c r="V33" i="8"/>
  <c r="V35" i="8" s="1"/>
  <c r="U33" i="8"/>
  <c r="U35" i="8" s="1"/>
  <c r="T33" i="8"/>
  <c r="T35" i="8" s="1"/>
  <c r="S33" i="8"/>
  <c r="S35" i="8" s="1"/>
  <c r="R33" i="8"/>
  <c r="Q33" i="8"/>
  <c r="Q35" i="8" s="1"/>
  <c r="P33" i="8"/>
  <c r="P35" i="8" s="1"/>
  <c r="O33" i="8"/>
  <c r="O35" i="8" s="1"/>
  <c r="N33" i="8"/>
  <c r="N35" i="8" s="1"/>
  <c r="M33" i="8"/>
  <c r="M35" i="8" s="1"/>
  <c r="L33" i="8"/>
  <c r="L35" i="8" s="1"/>
  <c r="K33" i="8"/>
  <c r="K35" i="8" s="1"/>
  <c r="J33" i="8"/>
  <c r="J35" i="8" s="1"/>
  <c r="I33" i="8"/>
  <c r="I35" i="8" s="1"/>
  <c r="H33" i="8"/>
  <c r="H35" i="8" s="1"/>
  <c r="G33" i="8"/>
  <c r="G35" i="8" s="1"/>
  <c r="F33" i="8"/>
  <c r="F35" i="8" s="1"/>
  <c r="E33" i="8"/>
  <c r="E35" i="8" s="1"/>
  <c r="D32" i="8"/>
  <c r="L18" i="7" s="1"/>
  <c r="Y31" i="8"/>
  <c r="D31" i="8"/>
  <c r="K18" i="7" s="1"/>
  <c r="D30" i="8"/>
  <c r="L20" i="7" s="1"/>
  <c r="D29" i="8"/>
  <c r="K20" i="7" s="1"/>
  <c r="D28" i="8"/>
  <c r="Y27" i="8"/>
  <c r="D27" i="8"/>
  <c r="D26" i="8"/>
  <c r="L21" i="7" s="1"/>
  <c r="D25" i="8"/>
  <c r="K21" i="7" s="1"/>
  <c r="D24" i="8"/>
  <c r="Y23" i="8"/>
  <c r="D23" i="8"/>
  <c r="D22" i="8"/>
  <c r="L17" i="7" s="1"/>
  <c r="D21" i="8"/>
  <c r="K17" i="7" s="1"/>
  <c r="D20" i="8"/>
  <c r="L16" i="7" s="1"/>
  <c r="Y19" i="8"/>
  <c r="D19" i="8"/>
  <c r="K16" i="7" s="1"/>
  <c r="D18" i="8"/>
  <c r="L15" i="7" s="1"/>
  <c r="D17" i="8"/>
  <c r="K15" i="7" s="1"/>
  <c r="D16" i="8"/>
  <c r="L14" i="7" s="1"/>
  <c r="Y15" i="8"/>
  <c r="D15" i="8"/>
  <c r="K14" i="7" s="1"/>
  <c r="D14" i="8"/>
  <c r="L12" i="7" s="1"/>
  <c r="D13" i="8"/>
  <c r="K12" i="7" s="1"/>
  <c r="D12" i="8"/>
  <c r="L13" i="7" s="1"/>
  <c r="Y11" i="8"/>
  <c r="D11" i="8"/>
  <c r="K13" i="7" s="1"/>
  <c r="M13" i="7" s="1"/>
  <c r="R10" i="8"/>
  <c r="D10" i="8" s="1"/>
  <c r="D9" i="8"/>
  <c r="K11" i="7" s="1"/>
  <c r="D8" i="8"/>
  <c r="L10" i="7" s="1"/>
  <c r="D7" i="8"/>
  <c r="K10" i="7" s="1"/>
  <c r="A4" i="8"/>
  <c r="AD38" i="2"/>
  <c r="M44" i="7" s="1"/>
  <c r="AB38" i="2"/>
  <c r="P38" i="2"/>
  <c r="O38" i="2"/>
  <c r="M38" i="2"/>
  <c r="L38" i="2"/>
  <c r="G38" i="2"/>
  <c r="F38" i="2"/>
  <c r="E38" i="2"/>
  <c r="M9" i="10" s="1"/>
  <c r="S37" i="2"/>
  <c r="Y37" i="2" s="1"/>
  <c r="R37" i="2"/>
  <c r="X37" i="2" s="1"/>
  <c r="Q37" i="2"/>
  <c r="N37" i="2"/>
  <c r="Q36" i="2"/>
  <c r="N36" i="2"/>
  <c r="Q35" i="2"/>
  <c r="N35" i="2"/>
  <c r="Q34" i="2"/>
  <c r="N34" i="2"/>
  <c r="Q33" i="2"/>
  <c r="N33" i="2"/>
  <c r="Q32" i="2"/>
  <c r="N32" i="2"/>
  <c r="Q31" i="2"/>
  <c r="N31" i="2"/>
  <c r="Q30" i="2"/>
  <c r="N30" i="2"/>
  <c r="Q29" i="2"/>
  <c r="N29" i="2"/>
  <c r="Q28" i="2"/>
  <c r="N28" i="2"/>
  <c r="Q27" i="2"/>
  <c r="N27" i="2"/>
  <c r="Q26" i="2"/>
  <c r="N26" i="2"/>
  <c r="Q25" i="2"/>
  <c r="Q24" i="2"/>
  <c r="N24" i="2"/>
  <c r="Q23" i="2"/>
  <c r="N23" i="2"/>
  <c r="Q22" i="2"/>
  <c r="N22" i="2"/>
  <c r="Q21" i="2"/>
  <c r="N21" i="2"/>
  <c r="Q20" i="2"/>
  <c r="N19" i="2"/>
  <c r="N18" i="2"/>
  <c r="N17" i="2"/>
  <c r="N16" i="2"/>
  <c r="N15" i="2"/>
  <c r="N14" i="2"/>
  <c r="N13" i="2"/>
  <c r="N12" i="2"/>
  <c r="N11" i="2"/>
  <c r="K11" i="2"/>
  <c r="H11" i="2"/>
  <c r="Z23" i="1"/>
  <c r="Y9" i="10" s="1"/>
  <c r="O23" i="1"/>
  <c r="N23" i="1"/>
  <c r="L23" i="1"/>
  <c r="K23" i="1"/>
  <c r="I23" i="1"/>
  <c r="H23" i="1"/>
  <c r="F23" i="1"/>
  <c r="E23" i="1"/>
  <c r="D23" i="1"/>
  <c r="G9" i="10" s="1"/>
  <c r="C23" i="1"/>
  <c r="F9" i="10" s="1"/>
  <c r="U22" i="1"/>
  <c r="I17" i="7" s="1"/>
  <c r="T22" i="1"/>
  <c r="H17" i="7" s="1"/>
  <c r="R22" i="1"/>
  <c r="Q22" i="1"/>
  <c r="P22" i="1"/>
  <c r="M22" i="1"/>
  <c r="J22" i="1"/>
  <c r="G22" i="1"/>
  <c r="U21" i="1"/>
  <c r="I16" i="7" s="1"/>
  <c r="T21" i="1"/>
  <c r="H16" i="7" s="1"/>
  <c r="R21" i="1"/>
  <c r="Q21" i="1"/>
  <c r="P21" i="1"/>
  <c r="M21" i="1"/>
  <c r="J21" i="1"/>
  <c r="G21" i="1"/>
  <c r="U20" i="1"/>
  <c r="I21" i="7" s="1"/>
  <c r="T20" i="1"/>
  <c r="R20" i="1"/>
  <c r="Q20" i="1"/>
  <c r="P20" i="1"/>
  <c r="M20" i="1"/>
  <c r="J20" i="1"/>
  <c r="G20" i="1"/>
  <c r="U19" i="1"/>
  <c r="T19" i="1"/>
  <c r="H15" i="7" s="1"/>
  <c r="R19" i="1"/>
  <c r="Q19" i="1"/>
  <c r="P19" i="1"/>
  <c r="M19" i="1"/>
  <c r="J19" i="1"/>
  <c r="G19" i="1"/>
  <c r="U18" i="1"/>
  <c r="I19" i="7" s="1"/>
  <c r="T18" i="1"/>
  <c r="H19" i="7" s="1"/>
  <c r="R18" i="1"/>
  <c r="Q18" i="1"/>
  <c r="P18" i="1"/>
  <c r="M18" i="1"/>
  <c r="J18" i="1"/>
  <c r="G18" i="1"/>
  <c r="U17" i="1"/>
  <c r="T17" i="1"/>
  <c r="R17" i="1"/>
  <c r="Q17" i="1"/>
  <c r="P17" i="1"/>
  <c r="M17" i="1"/>
  <c r="J17" i="1"/>
  <c r="G17" i="1"/>
  <c r="U16" i="1"/>
  <c r="I14" i="7" s="1"/>
  <c r="T16" i="1"/>
  <c r="R16" i="1"/>
  <c r="Q16" i="1"/>
  <c r="P16" i="1"/>
  <c r="M16" i="1"/>
  <c r="J16" i="1"/>
  <c r="G16" i="1"/>
  <c r="U15" i="1"/>
  <c r="T15" i="1"/>
  <c r="H20" i="7" s="1"/>
  <c r="R15" i="1"/>
  <c r="Q15" i="1"/>
  <c r="P15" i="1"/>
  <c r="M15" i="1"/>
  <c r="J15" i="1"/>
  <c r="G15" i="1"/>
  <c r="U14" i="1"/>
  <c r="I13" i="7" s="1"/>
  <c r="T14" i="1"/>
  <c r="H13" i="7" s="1"/>
  <c r="R14" i="1"/>
  <c r="Q14" i="1"/>
  <c r="P14" i="1"/>
  <c r="M14" i="1"/>
  <c r="J14" i="1"/>
  <c r="G14" i="1"/>
  <c r="U13" i="1"/>
  <c r="T13" i="1"/>
  <c r="H12" i="7" s="1"/>
  <c r="R13" i="1"/>
  <c r="Q13" i="1"/>
  <c r="P13" i="1"/>
  <c r="M13" i="1"/>
  <c r="J13" i="1"/>
  <c r="G13" i="1"/>
  <c r="U12" i="1"/>
  <c r="I18" i="7" s="1"/>
  <c r="T12" i="1"/>
  <c r="H18" i="7" s="1"/>
  <c r="R12" i="1"/>
  <c r="Q12" i="1"/>
  <c r="P12" i="1"/>
  <c r="M12" i="1"/>
  <c r="J12" i="1"/>
  <c r="G12" i="1"/>
  <c r="U11" i="1"/>
  <c r="I11" i="7" s="1"/>
  <c r="T11" i="1"/>
  <c r="H11" i="7" s="1"/>
  <c r="R11" i="1"/>
  <c r="Q11" i="1"/>
  <c r="P11" i="1"/>
  <c r="M11" i="1"/>
  <c r="J11" i="1"/>
  <c r="G11" i="1"/>
  <c r="U10" i="1"/>
  <c r="T10" i="1"/>
  <c r="R10" i="1"/>
  <c r="Q10" i="1"/>
  <c r="P10" i="1"/>
  <c r="M10" i="1"/>
  <c r="J10" i="1"/>
  <c r="G10" i="1"/>
  <c r="AA22" i="7" l="1"/>
  <c r="C24" i="7"/>
  <c r="M16" i="7"/>
  <c r="M15" i="7"/>
  <c r="M21" i="7"/>
  <c r="Z37" i="2"/>
  <c r="U12" i="9"/>
  <c r="W12" i="9" s="1"/>
  <c r="U11" i="9"/>
  <c r="W11" i="9" s="1"/>
  <c r="U10" i="9"/>
  <c r="W10" i="9" s="1"/>
  <c r="U13" i="9"/>
  <c r="W13" i="9" s="1"/>
  <c r="U20" i="9"/>
  <c r="W20" i="9" s="1"/>
  <c r="U15" i="9"/>
  <c r="W15" i="9" s="1"/>
  <c r="U19" i="9"/>
  <c r="W19" i="9" s="1"/>
  <c r="AD21" i="7"/>
  <c r="U11" i="7"/>
  <c r="U13" i="7"/>
  <c r="U17" i="7"/>
  <c r="AA11" i="7"/>
  <c r="X15" i="7"/>
  <c r="U18" i="7"/>
  <c r="U10" i="7"/>
  <c r="U16" i="7"/>
  <c r="AA14" i="7"/>
  <c r="AD17" i="7"/>
  <c r="AA20" i="7"/>
  <c r="AA16" i="7"/>
  <c r="AD11" i="7"/>
  <c r="AD13" i="7"/>
  <c r="H22" i="9"/>
  <c r="W27" i="2"/>
  <c r="W30" i="2"/>
  <c r="M14" i="6"/>
  <c r="N14" i="6" s="1"/>
  <c r="U18" i="9"/>
  <c r="W18" i="9" s="1"/>
  <c r="M13" i="6"/>
  <c r="N13" i="6" s="1"/>
  <c r="M17" i="6"/>
  <c r="N17" i="6" s="1"/>
  <c r="AA21" i="7"/>
  <c r="AD10" i="7"/>
  <c r="U12" i="7"/>
  <c r="U14" i="7"/>
  <c r="W26" i="2"/>
  <c r="W13" i="2"/>
  <c r="P13" i="7"/>
  <c r="W33" i="2"/>
  <c r="W34" i="2"/>
  <c r="AA18" i="7"/>
  <c r="M21" i="6"/>
  <c r="N21" i="6" s="1"/>
  <c r="X13" i="7"/>
  <c r="AA12" i="7"/>
  <c r="M9" i="6"/>
  <c r="N9" i="6" s="1"/>
  <c r="M16" i="6"/>
  <c r="N16" i="6" s="1"/>
  <c r="AD18" i="7"/>
  <c r="AD19" i="7"/>
  <c r="U22" i="7"/>
  <c r="S15" i="1"/>
  <c r="X20" i="1"/>
  <c r="F21" i="7" s="1"/>
  <c r="X21" i="1"/>
  <c r="F16" i="7" s="1"/>
  <c r="X22" i="1"/>
  <c r="F17" i="7" s="1"/>
  <c r="N38" i="2"/>
  <c r="W14" i="2"/>
  <c r="W16" i="2"/>
  <c r="W17" i="2"/>
  <c r="S10" i="1"/>
  <c r="J17" i="7"/>
  <c r="D24" i="7"/>
  <c r="Q22" i="9"/>
  <c r="K22" i="9"/>
  <c r="K9" i="10" s="1"/>
  <c r="T33" i="2"/>
  <c r="Q17" i="7"/>
  <c r="W20" i="2"/>
  <c r="U38" i="2"/>
  <c r="W21" i="2"/>
  <c r="W22" i="2"/>
  <c r="P17" i="7"/>
  <c r="Q38" i="2"/>
  <c r="R9" i="10" s="1"/>
  <c r="W31" i="2"/>
  <c r="Q14" i="7"/>
  <c r="P19" i="7"/>
  <c r="W37" i="2"/>
  <c r="T37" i="2"/>
  <c r="P14" i="7"/>
  <c r="S38" i="2"/>
  <c r="V38" i="2"/>
  <c r="W12" i="2"/>
  <c r="W23" i="2"/>
  <c r="P20" i="7"/>
  <c r="W29" i="2"/>
  <c r="W35" i="2"/>
  <c r="W18" i="2"/>
  <c r="W25" i="2"/>
  <c r="P21" i="7"/>
  <c r="K38" i="2"/>
  <c r="T12" i="2"/>
  <c r="T22" i="2"/>
  <c r="T26" i="2"/>
  <c r="T30" i="2"/>
  <c r="T36" i="2"/>
  <c r="T16" i="2"/>
  <c r="T21" i="2"/>
  <c r="T25" i="2"/>
  <c r="T29" i="2"/>
  <c r="T34" i="2"/>
  <c r="T13" i="2"/>
  <c r="T17" i="2"/>
  <c r="H38" i="2"/>
  <c r="R38" i="2"/>
  <c r="T15" i="2"/>
  <c r="T19" i="2"/>
  <c r="T20" i="2"/>
  <c r="T24" i="2"/>
  <c r="T28" i="2"/>
  <c r="S11" i="1"/>
  <c r="W15" i="1"/>
  <c r="E20" i="7" s="1"/>
  <c r="W14" i="1"/>
  <c r="E13" i="7" s="1"/>
  <c r="W11" i="1"/>
  <c r="E11" i="7" s="1"/>
  <c r="AA15" i="7"/>
  <c r="X22" i="7"/>
  <c r="X21" i="7"/>
  <c r="X12" i="7"/>
  <c r="M12" i="6"/>
  <c r="N12" i="6" s="1"/>
  <c r="M18" i="6"/>
  <c r="N18" i="6" s="1"/>
  <c r="AD20" i="7"/>
  <c r="X17" i="7"/>
  <c r="M20" i="6"/>
  <c r="N20" i="6" s="1"/>
  <c r="X11" i="7"/>
  <c r="AD14" i="7"/>
  <c r="AD15" i="7"/>
  <c r="X16" i="7"/>
  <c r="X19" i="7"/>
  <c r="U19" i="7"/>
  <c r="U20" i="7"/>
  <c r="U21" i="7"/>
  <c r="T32" i="2"/>
  <c r="Y11" i="2"/>
  <c r="V14" i="1"/>
  <c r="P23" i="1"/>
  <c r="L9" i="10" s="1"/>
  <c r="X14" i="1"/>
  <c r="F13" i="7" s="1"/>
  <c r="X12" i="1"/>
  <c r="F18" i="7" s="1"/>
  <c r="X10" i="1"/>
  <c r="F10" i="7" s="1"/>
  <c r="X11" i="1"/>
  <c r="F11" i="7" s="1"/>
  <c r="V11" i="1"/>
  <c r="J13" i="7"/>
  <c r="S17" i="1"/>
  <c r="S21" i="1"/>
  <c r="W16" i="1"/>
  <c r="E14" i="7" s="1"/>
  <c r="W18" i="1"/>
  <c r="E19" i="7" s="1"/>
  <c r="V18" i="1"/>
  <c r="J11" i="7"/>
  <c r="W12" i="1"/>
  <c r="E18" i="7" s="1"/>
  <c r="V12" i="1"/>
  <c r="X16" i="1"/>
  <c r="F14" i="7" s="1"/>
  <c r="X17" i="1"/>
  <c r="X18" i="1"/>
  <c r="F19" i="7" s="1"/>
  <c r="W22" i="1"/>
  <c r="E17" i="7" s="1"/>
  <c r="V22" i="1"/>
  <c r="J19" i="7"/>
  <c r="S13" i="1"/>
  <c r="W17" i="1"/>
  <c r="W21" i="1"/>
  <c r="E16" i="7" s="1"/>
  <c r="G23" i="1"/>
  <c r="I12" i="7"/>
  <c r="J12" i="7" s="1"/>
  <c r="V13" i="1"/>
  <c r="Q23" i="1"/>
  <c r="I10" i="7"/>
  <c r="U23" i="1"/>
  <c r="S12" i="1"/>
  <c r="X13" i="1"/>
  <c r="F12" i="7" s="1"/>
  <c r="W13" i="1"/>
  <c r="E12" i="7" s="1"/>
  <c r="I20" i="7"/>
  <c r="J20" i="7" s="1"/>
  <c r="V15" i="1"/>
  <c r="X19" i="1"/>
  <c r="F15" i="7" s="1"/>
  <c r="W20" i="1"/>
  <c r="E21" i="7" s="1"/>
  <c r="H10" i="7"/>
  <c r="T23" i="1"/>
  <c r="L11" i="7"/>
  <c r="L24" i="7" s="1"/>
  <c r="Y9" i="8"/>
  <c r="J23" i="1"/>
  <c r="R23" i="1"/>
  <c r="V10" i="1"/>
  <c r="J18" i="7"/>
  <c r="X15" i="1"/>
  <c r="F20" i="7" s="1"/>
  <c r="H14" i="7"/>
  <c r="J14" i="7" s="1"/>
  <c r="V16" i="1"/>
  <c r="W19" i="1"/>
  <c r="E15" i="7" s="1"/>
  <c r="S19" i="1"/>
  <c r="M23" i="1"/>
  <c r="W10" i="1"/>
  <c r="E10" i="7" s="1"/>
  <c r="I15" i="7"/>
  <c r="J15" i="7" s="1"/>
  <c r="V19" i="1"/>
  <c r="H21" i="7"/>
  <c r="J21" i="7" s="1"/>
  <c r="V20" i="1"/>
  <c r="W11" i="2"/>
  <c r="T14" i="2"/>
  <c r="W15" i="2"/>
  <c r="T18" i="2"/>
  <c r="W19" i="2"/>
  <c r="T23" i="2"/>
  <c r="W24" i="2"/>
  <c r="Q13" i="7"/>
  <c r="T27" i="2"/>
  <c r="W28" i="2"/>
  <c r="T31" i="2"/>
  <c r="W32" i="2"/>
  <c r="T35" i="2"/>
  <c r="W36" i="2"/>
  <c r="M12" i="7"/>
  <c r="M17" i="7"/>
  <c r="M20" i="7"/>
  <c r="X30" i="7"/>
  <c r="S22" i="5"/>
  <c r="R26" i="5" s="1"/>
  <c r="AA32" i="7"/>
  <c r="V33" i="7"/>
  <c r="AA36" i="7"/>
  <c r="Z37" i="7"/>
  <c r="V37" i="7"/>
  <c r="X38" i="7"/>
  <c r="T17" i="5"/>
  <c r="J27" i="5"/>
  <c r="N25" i="5"/>
  <c r="M10" i="6"/>
  <c r="S16" i="1"/>
  <c r="V17" i="1"/>
  <c r="S20" i="1"/>
  <c r="V21" i="1"/>
  <c r="T11" i="2"/>
  <c r="X11" i="2"/>
  <c r="Q21" i="7"/>
  <c r="Y13" i="8"/>
  <c r="Y21" i="8"/>
  <c r="Y29" i="8"/>
  <c r="R34" i="8"/>
  <c r="R35" i="8" s="1"/>
  <c r="T30" i="7"/>
  <c r="O22" i="5"/>
  <c r="P25" i="5" s="1"/>
  <c r="Q9" i="5"/>
  <c r="T9" i="5"/>
  <c r="W31" i="7"/>
  <c r="Y31" i="7" s="1"/>
  <c r="T10" i="5"/>
  <c r="T34" i="7"/>
  <c r="Q13" i="5"/>
  <c r="T13" i="5"/>
  <c r="W35" i="7"/>
  <c r="Y35" i="7" s="1"/>
  <c r="T14" i="5"/>
  <c r="T38" i="7"/>
  <c r="Q17" i="5"/>
  <c r="Z39" i="7"/>
  <c r="V39" i="7"/>
  <c r="X40" i="7"/>
  <c r="AA40" i="7" s="1"/>
  <c r="T19" i="5"/>
  <c r="D27" i="5"/>
  <c r="H25" i="5"/>
  <c r="H27" i="5" s="1"/>
  <c r="N26" i="5"/>
  <c r="M15" i="6"/>
  <c r="N15" i="6" s="1"/>
  <c r="N22" i="9"/>
  <c r="U17" i="9"/>
  <c r="W17" i="9" s="1"/>
  <c r="K24" i="7"/>
  <c r="M10" i="7"/>
  <c r="D33" i="8"/>
  <c r="U30" i="7"/>
  <c r="P22" i="5"/>
  <c r="P26" i="5" s="1"/>
  <c r="T26" i="5" s="1"/>
  <c r="Z31" i="7"/>
  <c r="V31" i="7"/>
  <c r="AA34" i="7"/>
  <c r="V35" i="7"/>
  <c r="T40" i="7"/>
  <c r="Q19" i="5"/>
  <c r="Z41" i="7"/>
  <c r="V41" i="7"/>
  <c r="X42" i="7"/>
  <c r="AA42" i="7" s="1"/>
  <c r="T21" i="5"/>
  <c r="L27" i="5"/>
  <c r="S9" i="10"/>
  <c r="U21" i="9"/>
  <c r="S14" i="1"/>
  <c r="S18" i="1"/>
  <c r="J16" i="7"/>
  <c r="S22" i="1"/>
  <c r="Y7" i="8"/>
  <c r="M14" i="7"/>
  <c r="Y17" i="8"/>
  <c r="Y25" i="8"/>
  <c r="M18" i="7"/>
  <c r="D34" i="8"/>
  <c r="K22" i="5"/>
  <c r="T32" i="7"/>
  <c r="Q11" i="5"/>
  <c r="T11" i="5"/>
  <c r="W33" i="7"/>
  <c r="Y33" i="7" s="1"/>
  <c r="T12" i="5"/>
  <c r="T36" i="7"/>
  <c r="Q15" i="5"/>
  <c r="T15" i="5"/>
  <c r="Y37" i="7"/>
  <c r="T42" i="7"/>
  <c r="Q21" i="5"/>
  <c r="M69" i="5"/>
  <c r="L26" i="5"/>
  <c r="M11" i="6"/>
  <c r="N11" i="6" s="1"/>
  <c r="M19" i="6"/>
  <c r="N19" i="6" s="1"/>
  <c r="T22" i="9"/>
  <c r="U9" i="9"/>
  <c r="W9" i="9" s="1"/>
  <c r="U16" i="9"/>
  <c r="W16" i="9" s="1"/>
  <c r="AA38" i="7"/>
  <c r="Y39" i="7"/>
  <c r="Y41" i="7"/>
  <c r="R22" i="5"/>
  <c r="R25" i="5" s="1"/>
  <c r="O24" i="7"/>
  <c r="AA10" i="7"/>
  <c r="AD12" i="7"/>
  <c r="AD16" i="7"/>
  <c r="Y30" i="7"/>
  <c r="AA31" i="7"/>
  <c r="Y32" i="7"/>
  <c r="AA33" i="7"/>
  <c r="Y34" i="7"/>
  <c r="AA35" i="7"/>
  <c r="Y36" i="7"/>
  <c r="AA37" i="7"/>
  <c r="T16" i="5"/>
  <c r="Y38" i="7"/>
  <c r="AA39" i="7"/>
  <c r="T18" i="5"/>
  <c r="Y40" i="7"/>
  <c r="AA41" i="7"/>
  <c r="T20" i="5"/>
  <c r="X10" i="7"/>
  <c r="AA13" i="7"/>
  <c r="X14" i="7"/>
  <c r="AA17" i="7"/>
  <c r="X18" i="7"/>
  <c r="AD22" i="7"/>
  <c r="U15" i="7"/>
  <c r="AA19" i="7"/>
  <c r="X20" i="7"/>
  <c r="Z35" i="7" l="1"/>
  <c r="M11" i="7"/>
  <c r="Y42" i="7"/>
  <c r="AB41" i="7"/>
  <c r="AB35" i="7"/>
  <c r="W22" i="9"/>
  <c r="K23" i="9"/>
  <c r="X9" i="10"/>
  <c r="M43" i="7"/>
  <c r="W9" i="10"/>
  <c r="M42" i="7"/>
  <c r="M41" i="7"/>
  <c r="U9" i="10"/>
  <c r="M37" i="7"/>
  <c r="G17" i="7"/>
  <c r="P12" i="7"/>
  <c r="P11" i="7"/>
  <c r="AA25" i="2"/>
  <c r="AC25" i="2" s="1"/>
  <c r="R17" i="7"/>
  <c r="Y21" i="1"/>
  <c r="Y12" i="1"/>
  <c r="AA19" i="2"/>
  <c r="AC19" i="2" s="1"/>
  <c r="AA28" i="2"/>
  <c r="AC28" i="2" s="1"/>
  <c r="G19" i="7"/>
  <c r="U22" i="9"/>
  <c r="P16" i="7"/>
  <c r="Q20" i="7"/>
  <c r="R20" i="7" s="1"/>
  <c r="P15" i="7"/>
  <c r="Q12" i="7"/>
  <c r="AA32" i="2"/>
  <c r="AC32" i="2" s="1"/>
  <c r="AA37" i="2"/>
  <c r="AC37" i="2" s="1"/>
  <c r="R14" i="7"/>
  <c r="AA29" i="2"/>
  <c r="AC29" i="2" s="1"/>
  <c r="P18" i="7"/>
  <c r="Q10" i="7"/>
  <c r="Q15" i="7"/>
  <c r="Y38" i="2"/>
  <c r="O9" i="10" s="1"/>
  <c r="T38" i="2"/>
  <c r="G11" i="7"/>
  <c r="G16" i="7"/>
  <c r="Y16" i="1"/>
  <c r="T9" i="10"/>
  <c r="Y11" i="1"/>
  <c r="Y18" i="1"/>
  <c r="G18" i="7"/>
  <c r="Y14" i="1"/>
  <c r="G13" i="7"/>
  <c r="G14" i="7"/>
  <c r="G20" i="7"/>
  <c r="Y22" i="1"/>
  <c r="I24" i="7"/>
  <c r="Y17" i="1"/>
  <c r="S23" i="1"/>
  <c r="G15" i="7"/>
  <c r="Y19" i="1"/>
  <c r="G21" i="7"/>
  <c r="Y20" i="1"/>
  <c r="W43" i="7"/>
  <c r="R27" i="5"/>
  <c r="U43" i="7"/>
  <c r="AA30" i="7"/>
  <c r="AA43" i="7" s="1"/>
  <c r="Q11" i="7"/>
  <c r="Z34" i="7"/>
  <c r="AB34" i="7" s="1"/>
  <c r="V34" i="7"/>
  <c r="Q22" i="5"/>
  <c r="X43" i="7"/>
  <c r="V23" i="1"/>
  <c r="X23" i="1"/>
  <c r="I9" i="10" s="1"/>
  <c r="Y43" i="7"/>
  <c r="M40" i="7" s="1"/>
  <c r="D26" i="9"/>
  <c r="T22" i="5"/>
  <c r="R13" i="7"/>
  <c r="G12" i="7"/>
  <c r="Y13" i="1"/>
  <c r="AA20" i="2"/>
  <c r="AC20" i="2" s="1"/>
  <c r="V9" i="10"/>
  <c r="Z42" i="7"/>
  <c r="AB42" i="7" s="1"/>
  <c r="V42" i="7"/>
  <c r="Z36" i="7"/>
  <c r="AB36" i="7" s="1"/>
  <c r="V36" i="7"/>
  <c r="N10" i="6"/>
  <c r="U26" i="9" s="1"/>
  <c r="V40" i="7"/>
  <c r="Z40" i="7"/>
  <c r="AB40" i="7" s="1"/>
  <c r="D35" i="8"/>
  <c r="AB39" i="7"/>
  <c r="T25" i="5"/>
  <c r="T27" i="5" s="1"/>
  <c r="P27" i="5"/>
  <c r="Q19" i="7"/>
  <c r="R19" i="7" s="1"/>
  <c r="Q16" i="7"/>
  <c r="N27" i="5"/>
  <c r="Z33" i="7"/>
  <c r="AB33" i="7" s="1"/>
  <c r="AA31" i="2"/>
  <c r="AC31" i="2" s="1"/>
  <c r="F24" i="7"/>
  <c r="Z38" i="7"/>
  <c r="AB38" i="7" s="1"/>
  <c r="V38" i="7"/>
  <c r="V32" i="7"/>
  <c r="Z32" i="7"/>
  <c r="AB32" i="7" s="1"/>
  <c r="AB31" i="7"/>
  <c r="M24" i="7"/>
  <c r="M29" i="7" s="1"/>
  <c r="Z30" i="7"/>
  <c r="T43" i="7"/>
  <c r="V30" i="7"/>
  <c r="P10" i="7"/>
  <c r="Z11" i="2"/>
  <c r="X38" i="2"/>
  <c r="N9" i="10" s="1"/>
  <c r="AB37" i="7"/>
  <c r="Q18" i="7"/>
  <c r="W38" i="2"/>
  <c r="W23" i="1"/>
  <c r="H9" i="10" s="1"/>
  <c r="Y10" i="1"/>
  <c r="H24" i="7"/>
  <c r="J10" i="7"/>
  <c r="J24" i="7" s="1"/>
  <c r="R21" i="7"/>
  <c r="Y15" i="1"/>
  <c r="AC18" i="2" l="1"/>
  <c r="AA18" i="2"/>
  <c r="AC38" i="2"/>
  <c r="R12" i="7"/>
  <c r="R16" i="7"/>
  <c r="L26" i="9"/>
  <c r="M35" i="7" s="1"/>
  <c r="M36" i="7" s="1"/>
  <c r="R11" i="7"/>
  <c r="R15" i="7"/>
  <c r="R18" i="7"/>
  <c r="P9" i="10"/>
  <c r="AA38" i="2"/>
  <c r="Q9" i="10" s="1"/>
  <c r="J9" i="10"/>
  <c r="P24" i="7"/>
  <c r="R10" i="7"/>
  <c r="E24" i="7"/>
  <c r="G10" i="7"/>
  <c r="G24" i="7" s="1"/>
  <c r="M28" i="7" s="1"/>
  <c r="V43" i="7"/>
  <c r="M39" i="7" s="1"/>
  <c r="Q24" i="7"/>
  <c r="Y23" i="1"/>
  <c r="Z38" i="2"/>
  <c r="Z43" i="7"/>
  <c r="AB30" i="7"/>
  <c r="AB43" i="7" s="1"/>
  <c r="M38" i="7" s="1"/>
  <c r="R24" i="7" l="1"/>
  <c r="M27" i="7" s="1"/>
</calcChain>
</file>

<file path=xl/sharedStrings.xml><?xml version="1.0" encoding="utf-8"?>
<sst xmlns="http://schemas.openxmlformats.org/spreadsheetml/2006/main" count="1640" uniqueCount="831">
  <si>
    <t>सि.न.</t>
  </si>
  <si>
    <t>स्थानीय तहको नाम</t>
  </si>
  <si>
    <t>बेड क्षमता</t>
  </si>
  <si>
    <t>क्वारेन्टाइन विवरण</t>
  </si>
  <si>
    <t xml:space="preserve">अघिल्लो दिनसम्म </t>
  </si>
  <si>
    <t>क्वारेन्टाइनमा रहेका</t>
  </si>
  <si>
    <t>क्वारेन्टाइनबाट गएका</t>
  </si>
  <si>
    <t>क्वारेन्टाइनमा राखीएका</t>
  </si>
  <si>
    <t xml:space="preserve">महिला </t>
  </si>
  <si>
    <t>पुरुष</t>
  </si>
  <si>
    <t>जम्मा</t>
  </si>
  <si>
    <t>कैफियत</t>
  </si>
  <si>
    <t>क्वारेन्टाइनको
संख्या</t>
  </si>
  <si>
    <t>बेड 
क्षमता</t>
  </si>
  <si>
    <t>PPE 
मौज्दात</t>
  </si>
  <si>
    <t>आज सम्म कुल जम्मा</t>
  </si>
  <si>
    <t>आज क्वारेण्टाईनमा  वसिरहेको कुल जम्मा</t>
  </si>
  <si>
    <t xml:space="preserve">आज नयाँ </t>
  </si>
  <si>
    <t>जिल्ला प्रशासन कार्यालय</t>
  </si>
  <si>
    <t>धनगढी, कैलाली</t>
  </si>
  <si>
    <t>जिल्ला आपतकालीन कार्यसंचालन केन्द्र</t>
  </si>
  <si>
    <t>कैलाली जिल्लस्थित स्थानीय तह अन्तर्गतका क्वारेन्टाइनहरुको संख्या, क्षमता र क्वारेन्टाइनमा रहेका व्यक्तिहरुको संख्या विवरण</t>
  </si>
  <si>
    <t>धनगढी उपमहानगरपालिका</t>
  </si>
  <si>
    <t>गोदावरी नगरपालिका</t>
  </si>
  <si>
    <t>चुरे गाउँपालिका</t>
  </si>
  <si>
    <t>गौरिगंगा नगरपालिका</t>
  </si>
  <si>
    <t>घोडाघोडी नगरपालिका</t>
  </si>
  <si>
    <t>बर्दगोरिया गाउँपालिका</t>
  </si>
  <si>
    <t>लम्किचुहा नगरपालिका</t>
  </si>
  <si>
    <t>मोहन्याल गाउँपालिका</t>
  </si>
  <si>
    <t>जानकी गाउँपालिका</t>
  </si>
  <si>
    <t>टिकापुर नगरपालिका</t>
  </si>
  <si>
    <t>जोशीपुर गाउँपालिका</t>
  </si>
  <si>
    <t>भजनी नगरपालिका</t>
  </si>
  <si>
    <t>कैलारी गाउँपालिका</t>
  </si>
  <si>
    <t>सि.नं.</t>
  </si>
  <si>
    <t>स्थानीय तह</t>
  </si>
  <si>
    <t>वार्ड नं</t>
  </si>
  <si>
    <t>आईशोलेसन रहेको स्थल</t>
  </si>
  <si>
    <t>आईशोलेसन विवरण</t>
  </si>
  <si>
    <t>आईसोलेसनमा रहेका विरामीहरुको संख्या</t>
  </si>
  <si>
    <t>आजको संख्या</t>
  </si>
  <si>
    <t>आजसम्मको कुल जम्मा</t>
  </si>
  <si>
    <t>आईशोलेसनमा रहेका</t>
  </si>
  <si>
    <t>आईशोलेसनबाट गएका</t>
  </si>
  <si>
    <t>आईशोलेसनमा राखीएका</t>
  </si>
  <si>
    <t>आईशोलेसनमा  राखीएका</t>
  </si>
  <si>
    <t>मालाखेती अस्पताल</t>
  </si>
  <si>
    <t>चौमाला प्राथमिक स्वास्थ्य केन्द्र</t>
  </si>
  <si>
    <t>भजनी प्राथमिक स्वास्थ्य केन्द्र</t>
  </si>
  <si>
    <t>गौरीगंगा नगरपालिका</t>
  </si>
  <si>
    <t>धनगढी 
उपमहानगरपालिका</t>
  </si>
  <si>
    <t>पोजिटिभ बिरामी</t>
  </si>
  <si>
    <t>शंकास्पद बिरामी</t>
  </si>
  <si>
    <t>कैलाली जिल्ला स्थित सिमा नाका जोडीएका भन्सार नाकाबाट आएका/गएका सवारी साधन विवरण</t>
  </si>
  <si>
    <t>मिति</t>
  </si>
  <si>
    <t>सामग्री विवरण</t>
  </si>
  <si>
    <t>जम्मा गाडी संख्या</t>
  </si>
  <si>
    <t>आएका</t>
  </si>
  <si>
    <t>गएका</t>
  </si>
  <si>
    <t>२०७६।१२।१८</t>
  </si>
  <si>
    <t>मालबाहक</t>
  </si>
  <si>
    <t>तरकारी : ३ / ग्यास : २</t>
  </si>
  <si>
    <t>कोइला : १५</t>
  </si>
  <si>
    <t xml:space="preserve">१७:०० बजे सम्म </t>
  </si>
  <si>
    <t>२०७६।१२।१९</t>
  </si>
  <si>
    <t>तरकारी : १३ / ग्यास : १</t>
  </si>
  <si>
    <t>कोइला : १६</t>
  </si>
  <si>
    <t>२०७६।१२।२०</t>
  </si>
  <si>
    <t xml:space="preserve">तरकारी : ३ </t>
  </si>
  <si>
    <t xml:space="preserve">१५:०० बजे सम्म </t>
  </si>
  <si>
    <t>२०७६।१२।२१</t>
  </si>
  <si>
    <t>तरकारी : ५</t>
  </si>
  <si>
    <t xml:space="preserve">२:०० बजे सम्म </t>
  </si>
  <si>
    <t>२०७६।१२।२२</t>
  </si>
  <si>
    <t>तरकारी :  ९ / औषधी : १ / इन्धन :१५</t>
  </si>
  <si>
    <t>ग्यास : १ / कोइला : २१</t>
  </si>
  <si>
    <t xml:space="preserve">३:०० बजे सम्म </t>
  </si>
  <si>
    <t>२०७६।१२।२३</t>
  </si>
  <si>
    <t>कोइला : १२</t>
  </si>
  <si>
    <t>इन्धन :३५</t>
  </si>
  <si>
    <t>२०७६।१२।२४</t>
  </si>
  <si>
    <t>खाद्यान्न : २</t>
  </si>
  <si>
    <t>कोइला : १</t>
  </si>
  <si>
    <t>२०७६।१२।२५</t>
  </si>
  <si>
    <t>२०७६।१२।२६</t>
  </si>
  <si>
    <t xml:space="preserve">कोइला : १ </t>
  </si>
  <si>
    <t xml:space="preserve">खाद्यान्न : </t>
  </si>
  <si>
    <t>२०७६।१२।२७</t>
  </si>
  <si>
    <t>ग्यास : १</t>
  </si>
  <si>
    <t>तरकारी : २</t>
  </si>
  <si>
    <t>२०७६।१२।२८</t>
  </si>
  <si>
    <t xml:space="preserve">ग्यास :  / तरकारी : </t>
  </si>
  <si>
    <t xml:space="preserve">कोइला : </t>
  </si>
  <si>
    <t>२०७६।१२।२९</t>
  </si>
  <si>
    <t>२०७६।१२।३०</t>
  </si>
  <si>
    <t>खाद्यान्न : ७ / तरकारी : ४</t>
  </si>
  <si>
    <t>कोइला : १७</t>
  </si>
  <si>
    <t>२०७७।०१।०१</t>
  </si>
  <si>
    <t>खाद्यान्न : ३ / तरकारी : १४</t>
  </si>
  <si>
    <t>फलफुल : ३ / कोइला : ९</t>
  </si>
  <si>
    <t>२०७७।०१।०२</t>
  </si>
  <si>
    <t>तरकारी : ३</t>
  </si>
  <si>
    <t>२०७७।०१।०३</t>
  </si>
  <si>
    <t xml:space="preserve">तरकारी :१ </t>
  </si>
  <si>
    <t xml:space="preserve">फलफुल :२ </t>
  </si>
  <si>
    <t>२०७७।०१।०४</t>
  </si>
  <si>
    <t>खाद्यान्न : २/ तरकारी : १</t>
  </si>
  <si>
    <t>२०७७।०१।०५</t>
  </si>
  <si>
    <t>खाद्यान्न : ८</t>
  </si>
  <si>
    <t>कोइला : १३</t>
  </si>
  <si>
    <t>२०७७।०१।०६</t>
  </si>
  <si>
    <t>फलफुल :२ /  कोइला : १९</t>
  </si>
  <si>
    <t>खाद्यान्न : ५ / तरकारी : १०</t>
  </si>
  <si>
    <t>२०७७।०१।०७</t>
  </si>
  <si>
    <t>कोइला : १०</t>
  </si>
  <si>
    <t>२०७७।०१।०८</t>
  </si>
  <si>
    <t>२०७७।०१।०९</t>
  </si>
  <si>
    <t>ग्यास: १ / कोइला : २</t>
  </si>
  <si>
    <t>मेसिन : १</t>
  </si>
  <si>
    <t>२०७७।०१।१०</t>
  </si>
  <si>
    <t xml:space="preserve">खाद्यान्न : ११ </t>
  </si>
  <si>
    <t>कोइला : २९</t>
  </si>
  <si>
    <t>२०७७।०१।११</t>
  </si>
  <si>
    <t xml:space="preserve">इन्धन :४२ / खाद्यान्न : ३ / कोइला :१४ </t>
  </si>
  <si>
    <t>ग्यास :२ / अन्य : २</t>
  </si>
  <si>
    <t>२०७७।०१।१२</t>
  </si>
  <si>
    <t>तरकारी: २ / खाद्यान्न :६</t>
  </si>
  <si>
    <t>कोइला : ६ / अन्य : ३</t>
  </si>
  <si>
    <t>२०७७।०१।१३</t>
  </si>
  <si>
    <t>तरकारी: ६ / खाद्यान्न :३ / कोइला : ८</t>
  </si>
  <si>
    <t>इन्धन :१८ / अन्य : २</t>
  </si>
  <si>
    <t>२०७७।०१।१४</t>
  </si>
  <si>
    <t>खाद्यान्न : ५ / कोइला : १२</t>
  </si>
  <si>
    <t>इन्धन : १५</t>
  </si>
  <si>
    <t>२०७७।०१।१५</t>
  </si>
  <si>
    <t>खाद्यान्न : ६ / कोइला : ५ / इन्धन : २३</t>
  </si>
  <si>
    <t>तरकारी:७ /अन्य: २</t>
  </si>
  <si>
    <t>२०७७।०१।१६</t>
  </si>
  <si>
    <t>२०७७।०१।१७</t>
  </si>
  <si>
    <t>इन्धन : १४ /खाद्यान्न : ११ / तरकारी : ४</t>
  </si>
  <si>
    <t>फलफुल : १ / कोइला :११ / अन्य : २</t>
  </si>
  <si>
    <t>२०७७।०१।१८</t>
  </si>
  <si>
    <t>खाद्यान्न : ७</t>
  </si>
  <si>
    <t>कोइला : ५ / अन्य : १</t>
  </si>
  <si>
    <t>२०७७।०१।१९</t>
  </si>
  <si>
    <t>खाद्यान्न : १० / फलफुल : १</t>
  </si>
  <si>
    <t>कोइला : ६ / इन्धन : २५ / अन्य : २</t>
  </si>
  <si>
    <t>२०७७।०१।२०</t>
  </si>
  <si>
    <t>२०७७।०१।२१</t>
  </si>
  <si>
    <t>खाद्यान्न : १२ / तरकारी : १० / अन्य : ८</t>
  </si>
  <si>
    <t>कोइला :७ / इन्धन : २३ / ग्यास : ३</t>
  </si>
  <si>
    <t>२०७७।०१।२२</t>
  </si>
  <si>
    <t>खाद्यान्न : ९ / तरकारी : ५</t>
  </si>
  <si>
    <t>कोइला : ८ / अन्य : ३</t>
  </si>
  <si>
    <t>२०७७।०१।२३</t>
  </si>
  <si>
    <t>खाद्यान्न : ११ / तरकारी : ४</t>
  </si>
  <si>
    <t>कोइला : १ / अन्य : ५</t>
  </si>
  <si>
    <t>२०७७।०१।२४</t>
  </si>
  <si>
    <t>खाद्यान्न : ४ / तरकारी : ५</t>
  </si>
  <si>
    <t>कोइला : १२ / इन्धन : १९ / अन्य : ७</t>
  </si>
  <si>
    <t>२०७७।०१।२५</t>
  </si>
  <si>
    <t>खाद्यान्न : ९  / तरकारी :  ३</t>
  </si>
  <si>
    <t>कोइला :  ७  / इन्धन :  २२ / अन्य : ७</t>
  </si>
  <si>
    <t>२०७७।०१।२६</t>
  </si>
  <si>
    <t xml:space="preserve">खाद्यान्न :  ६  / ग्यास : ३  </t>
  </si>
  <si>
    <t>कोइला :  ४     / अन्य : ३</t>
  </si>
  <si>
    <t>२०७७।०१।२७</t>
  </si>
  <si>
    <t xml:space="preserve">खाद्यान्न :  ३ / तरकारी : २ / ग्यास : ४  </t>
  </si>
  <si>
    <t>कोइला :  ११  / इन्धन : २७ / अन्य : ७</t>
  </si>
  <si>
    <t>२०७७।०१।२८</t>
  </si>
  <si>
    <t xml:space="preserve">खाद्यान्न : १०  /    कोइला :  ८  </t>
  </si>
  <si>
    <t xml:space="preserve">इन्धन : १६  / अन्य : ७ </t>
  </si>
  <si>
    <t>२०७७।०१।२९</t>
  </si>
  <si>
    <t xml:space="preserve">खाद्यान्न : ४   /  तरकारी : ६ </t>
  </si>
  <si>
    <t>इन्धन : १२  / अन्य : ११</t>
  </si>
  <si>
    <t>२०७७।०१।३०</t>
  </si>
  <si>
    <t xml:space="preserve">खाद्यान्न : ७  /  तरकारी : १  </t>
  </si>
  <si>
    <t>इन्धन : ३५  / कोइला : २ / अन्य : ११</t>
  </si>
  <si>
    <t>२०७७।०१।३१</t>
  </si>
  <si>
    <t xml:space="preserve">खाद्यान्न : ७  /  तरकारी : ४  /फलफुल : २ </t>
  </si>
  <si>
    <t>इन्धन :  १५ / कोइला : २ / अन्य : ११</t>
  </si>
  <si>
    <t>२०७७।०२।०१</t>
  </si>
  <si>
    <t xml:space="preserve">खाद्यान्न : ५ /  तरकारी : १  / फलफुल : ३  </t>
  </si>
  <si>
    <t xml:space="preserve">इन्धन : १  / कोइला : ६ / ग्यास : ३ अन्य : १० </t>
  </si>
  <si>
    <t>२०७७।०२।०२</t>
  </si>
  <si>
    <t xml:space="preserve">खाद्यान्न :  २ /  तरकारी : २  / फलफुल : १  </t>
  </si>
  <si>
    <t>इन्धन :   / कोइला : ७ / ग्यास : ३ / अन्य : ४</t>
  </si>
  <si>
    <t>२०७७।०२।०४</t>
  </si>
  <si>
    <t>इन्धन :  २५  / कोइला : २  / अन्य : १</t>
  </si>
  <si>
    <t>२०७७।०२।०५</t>
  </si>
  <si>
    <t>खाद्यान्न :  ५  /  तरकारी : ३</t>
  </si>
  <si>
    <t xml:space="preserve"> कोइला :  १२ / अन्य : १२</t>
  </si>
  <si>
    <t>२०७७।०२।०६</t>
  </si>
  <si>
    <t>खाद्यान्न :  ५  /  तरकारी : ०</t>
  </si>
  <si>
    <t xml:space="preserve"> कोइला :  १० / अन्य : ५</t>
  </si>
  <si>
    <t>२०७७।०२।०७</t>
  </si>
  <si>
    <t xml:space="preserve"> कोइला : ११  /  तरकारी : ८ </t>
  </si>
  <si>
    <t>इन्धन : १६ / अन्य : ११</t>
  </si>
  <si>
    <t>२०७७।०२।०८</t>
  </si>
  <si>
    <t xml:space="preserve">खाद्यान्न :  १० / कोइला : ३    </t>
  </si>
  <si>
    <t>इन्धन : ३८ /ग्यास : ५/ अन्य : ८</t>
  </si>
  <si>
    <t>२०७७।०२।०९</t>
  </si>
  <si>
    <t>खाद्यान्न : ६   / कोइला :  १५</t>
  </si>
  <si>
    <t xml:space="preserve"> ग्यास : १ / अन्य : ४</t>
  </si>
  <si>
    <t>२०७७।०२।१०</t>
  </si>
  <si>
    <t xml:space="preserve">खाद्यान्न : ६   / कोइला : १४  </t>
  </si>
  <si>
    <t xml:space="preserve">इन्धन : २१ / ग्यास :  / अन्य : ६ </t>
  </si>
  <si>
    <t>२०७७।०२।११</t>
  </si>
  <si>
    <t>खाद्यान्न : ४ / कोइला :  ६</t>
  </si>
  <si>
    <t xml:space="preserve">इन्धन : २६ / ग्यास : ६ / अन्य : १२ </t>
  </si>
  <si>
    <t>२०७७।०२।१२</t>
  </si>
  <si>
    <t xml:space="preserve">खाद्यान्न : ३ / तरकारी: ११/ कोइला :१२  </t>
  </si>
  <si>
    <t xml:space="preserve">इन्धन : १४  / ग्यास :  / अन्य : २ </t>
  </si>
  <si>
    <t>२०७७।०२।१३</t>
  </si>
  <si>
    <t>खाद्यान्न : ५ / तरकारी:  / कोइला :  १२</t>
  </si>
  <si>
    <t>इन्धन :   / ग्यास :  / अन्य : ६</t>
  </si>
  <si>
    <t>२०७७।०२।१४</t>
  </si>
  <si>
    <t xml:space="preserve">खाद्यान्न : १ / तरकारी: १ / कोइला : ९ </t>
  </si>
  <si>
    <t>इन्धन :   / ग्यास :  / अन्य : ८</t>
  </si>
  <si>
    <t>२०७७।०२।१५</t>
  </si>
  <si>
    <t xml:space="preserve">खाद्यान्न :  / तरकारी: ४ / कोइला : ११  </t>
  </si>
  <si>
    <t xml:space="preserve">इन्धन : ५३  / ग्यास :  / अन्य : ५ </t>
  </si>
  <si>
    <t>२०७७।०२।१६</t>
  </si>
  <si>
    <t>खाद्यान्न :  ४  / तरकारी:    / कोइला : ८</t>
  </si>
  <si>
    <t>इन्धन :   / ग्यास : ३ / अन्य : ११</t>
  </si>
  <si>
    <t>नेपाल सरकार</t>
  </si>
  <si>
    <t>गृह मन्त्रालय</t>
  </si>
  <si>
    <t>कैलाली</t>
  </si>
  <si>
    <t>RDT संकलन तथा RDT परिक्षण विवरण</t>
  </si>
  <si>
    <t>RDT परिक्षण नतिजा अघिल्लो दिनसम्म</t>
  </si>
  <si>
    <t>RDT परिक्षण नतिजा आज</t>
  </si>
  <si>
    <t>जम्मा RDT परिक्षण नतिजा आजसम्मको</t>
  </si>
  <si>
    <t>नेगेटिभ</t>
  </si>
  <si>
    <t>पोजिटिभ</t>
  </si>
  <si>
    <t>महिला</t>
  </si>
  <si>
    <t>गोदावरी न.पा.</t>
  </si>
  <si>
    <t>गौरीगंगा न.पा.</t>
  </si>
  <si>
    <t>घोडाघोडी न.पा.</t>
  </si>
  <si>
    <t>भजनी न.पा.</t>
  </si>
  <si>
    <t>कैलारी गा.पा.</t>
  </si>
  <si>
    <t>मोहन्याल गा.पा.</t>
  </si>
  <si>
    <t>जोशीपुर गा.पा.</t>
  </si>
  <si>
    <t>RDT परिक्षण विवरण</t>
  </si>
  <si>
    <t>अघिल्लो दिनसम्म</t>
  </si>
  <si>
    <t>आजको मात्र</t>
  </si>
  <si>
    <t>नतिजा</t>
  </si>
  <si>
    <t>स्वाव संकलन तथा स्वाव परिक्षण विवरण</t>
  </si>
  <si>
    <t>जम्मा स्वाव संकलान</t>
  </si>
  <si>
    <t>परिक्षण भएको जम्मा (व्यक्ति)</t>
  </si>
  <si>
    <t>पुनः परीक्षण *</t>
  </si>
  <si>
    <t>चुरे गा.पा.</t>
  </si>
  <si>
    <t>जानकी गा.पा.</t>
  </si>
  <si>
    <t xml:space="preserve">जम्मा क्वारेण्टाईन </t>
  </si>
  <si>
    <t>क्वारेण्टाईनमा आज
बसिरहेका</t>
  </si>
  <si>
    <t>क्वारेण्टाईनबाट आज सम्म गएका</t>
  </si>
  <si>
    <t>आईसोलेसनको वेड सख्या</t>
  </si>
  <si>
    <t>आईसोलेसनमा रहेका</t>
  </si>
  <si>
    <t>स्वाव संकलन तथा परिक्षण</t>
  </si>
  <si>
    <t>सिमा नाकाको गाडी विवरण</t>
  </si>
  <si>
    <t>क्वारेण्टाईन  सख्या</t>
  </si>
  <si>
    <t>वेड संख्या</t>
  </si>
  <si>
    <t>संकलन</t>
  </si>
  <si>
    <t>परीक्षण</t>
  </si>
  <si>
    <t>-Ve</t>
  </si>
  <si>
    <t>+Ve</t>
  </si>
  <si>
    <t>आएका गाडी</t>
  </si>
  <si>
    <t>गएका गाडी</t>
  </si>
  <si>
    <t>धनगढी उ.प.न.पा.</t>
  </si>
  <si>
    <t>लम्की-चुहा न.पा.</t>
  </si>
  <si>
    <t>टिकापुर न.पा.</t>
  </si>
  <si>
    <t>गाडीमा रहेका जम्मा व्यक्ति (चालक समेत) को संख्या</t>
  </si>
  <si>
    <t>आएका मानिस</t>
  </si>
  <si>
    <t>गएका
मानिस</t>
  </si>
  <si>
    <t>वर्दगोरीया गा.पा.</t>
  </si>
  <si>
    <t>विवरण</t>
  </si>
  <si>
    <t>संख्या</t>
  </si>
  <si>
    <t>RD Test आज सम्म जम्मा</t>
  </si>
  <si>
    <t>कुल जम्मा</t>
  </si>
  <si>
    <t>आईशोलेसनमा हाल भएका बिरामी संख्या</t>
  </si>
  <si>
    <t>क्वारेन्टाइनमा हाल भएका जम्मा</t>
  </si>
  <si>
    <t>होम क्वारेन्टाइनमा हाल भएका जम्मा</t>
  </si>
  <si>
    <t>कैलाली जिल्लाको सिमानासँग जोडीएको भारतीय क्वारेन्टाइनमा रहेका नेपालीहरु जम्मा</t>
  </si>
  <si>
    <t>कैलाली जिल्ला स्थित भन्सार नाकाबाट आएका मालबाहक गाडीहरु</t>
  </si>
  <si>
    <t>कैलाली जिल्ला स्थित भन्सार नाकाबाट गएका मालबाहक गाडीहरु</t>
  </si>
  <si>
    <t>कैलाली जिल्ला स्थित भन्सार नाकाबाट आएका मालबाहक गाडीमा रहेका चालक तथा सह-चालक</t>
  </si>
  <si>
    <t>जम्मा स्वाव संकलन</t>
  </si>
  <si>
    <t>स्वाब परीक्षाणको -Ve नतिजा संख्या</t>
  </si>
  <si>
    <t>स्वाब परीक्षाणको +Ve नतिजा संख्या</t>
  </si>
  <si>
    <t>RD Test  गरिएको संख्या</t>
  </si>
  <si>
    <t>RD Test  परीक्षाणको -Ve नतिजा संख्या</t>
  </si>
  <si>
    <t>RD Test  परीक्षाणको +Ve नतिजा संख्या</t>
  </si>
  <si>
    <t>गाडीमा रहेका जम्मा व्यक्ति  (चालक समेत) को संख्या</t>
  </si>
  <si>
    <t xml:space="preserve">फलफुल : / ग्यास : ४ </t>
  </si>
  <si>
    <t>२०७७।०२।१७</t>
  </si>
  <si>
    <t>जानकी गा.पा. गाउँपालिका</t>
  </si>
  <si>
    <t>बर्दगोरीया गाउँपालिका</t>
  </si>
  <si>
    <t xml:space="preserve">               कोभिड-१९ संक्ष्पित विवरण</t>
  </si>
  <si>
    <t>आईसोलेसन रहेको वडा नं.</t>
  </si>
  <si>
    <t>लिंग</t>
  </si>
  <si>
    <t>वडा नं</t>
  </si>
  <si>
    <t>अन्य</t>
  </si>
  <si>
    <t>धनगढी उमनपा</t>
  </si>
  <si>
    <t>लम्की चुहा न.पा.</t>
  </si>
  <si>
    <t>टीकापुर न.पा.</t>
  </si>
  <si>
    <t>बर्दगोरीया गा.पा.</t>
  </si>
  <si>
    <t>कैलाली जिल्ला स्थित स्थानीय तह अन्तर्गत होम क्वारेन्टाइनमा बसेका व्यक्तिहरुको संख्या</t>
  </si>
  <si>
    <t>होम क्वारेण्टाईनमा बसेका जम्मा</t>
  </si>
  <si>
    <t>अस्पतालको आइसुलेसनमा उपचार पश्चात डिस्चार्ज भइ घर फर्केका जम्मा संख्या</t>
  </si>
  <si>
    <t>खाद्यान्न : ९   / तरकारी:  २  / कोइला : १६</t>
  </si>
  <si>
    <t>इन्धन : १३  / ग्यास : १ / अन्य : १७</t>
  </si>
  <si>
    <t>२०७७।०२।१८</t>
  </si>
  <si>
    <t>कैलाली जिल्लाको +ve</t>
  </si>
  <si>
    <t>खाद्यान्न :  ६  / तरकारी:    / कोइला : ४</t>
  </si>
  <si>
    <t>इन्धन : २२  / ग्यास : १ / अन्य : ८</t>
  </si>
  <si>
    <t>खाद्यान्न : १   / तरकारी: ८   / कोइला : ५</t>
  </si>
  <si>
    <t>इन्धन : २८  / ग्यास : ३ / अन्य : ६</t>
  </si>
  <si>
    <t>२०७७।०२।१९</t>
  </si>
  <si>
    <t>२०७७।०२।२०</t>
  </si>
  <si>
    <t xml:space="preserve">खाद्यान्न : १०  / तरकारी:    / कोइला : </t>
  </si>
  <si>
    <t>इन्धन : १ / ग्यास :  / अन्य : ९</t>
  </si>
  <si>
    <t>२०७७।०२।२१</t>
  </si>
  <si>
    <t>खाद्यान्न : ६  / तरकारी:    / कोइला : ७</t>
  </si>
  <si>
    <t>इन्धन : ३७ / ग्यास :  / अन्य : ५</t>
  </si>
  <si>
    <t>अन्य जिल्लाको +ve</t>
  </si>
  <si>
    <t>२०७७।०२।२२</t>
  </si>
  <si>
    <t>खाद्यान्न : ३  / तरकारी: ५   / कोइला : ३</t>
  </si>
  <si>
    <t>इन्धन : १३ / ग्यास :  / अन्य : २१</t>
  </si>
  <si>
    <t>२०७७।०२।२३</t>
  </si>
  <si>
    <t>खाद्यान्न : ९  / तरकारी: ३  / कोइला : २</t>
  </si>
  <si>
    <t xml:space="preserve">इन्धन :  / ग्यास : ५  / अन्य : १४ </t>
  </si>
  <si>
    <t>२०७७।०२।२४</t>
  </si>
  <si>
    <t>खाद्यान्न : ३  / तरकारी: २  / कोइला : ३</t>
  </si>
  <si>
    <t>इन्धन : २१ / ग्यास :   / अन्य :  ६</t>
  </si>
  <si>
    <t>२०७७।०२।२५</t>
  </si>
  <si>
    <t>खाद्यान्न :   / तरकारी: २  / कोइला : १</t>
  </si>
  <si>
    <t>इन्धन : १९ / ग्यास :   / अन्य : १२</t>
  </si>
  <si>
    <t>२०७७।०२।२६</t>
  </si>
  <si>
    <t xml:space="preserve">खाद्यान्न : १  / तरकारी: ७  / कोइला : </t>
  </si>
  <si>
    <t>इन्धन :१८ / ग्यास :   / अन्य : १०</t>
  </si>
  <si>
    <t>सामुदायिक अस्पताल अत्तरिया</t>
  </si>
  <si>
    <t>२०७७।०२।२७</t>
  </si>
  <si>
    <t>खाद्यान्न : १  / तरकारी: १  / कोइला : २</t>
  </si>
  <si>
    <t>इन्धन : / ग्यास : ३  / अन्य : १४</t>
  </si>
  <si>
    <t>२०७७।०२।२९</t>
  </si>
  <si>
    <t>इन्धन : ५५ / ग्यास : ५  / अन्य : १५</t>
  </si>
  <si>
    <t xml:space="preserve">खाद्यान्न : १०  / तरकारी: १०  / कोइला : ३ </t>
  </si>
  <si>
    <t>२०७७।०२।३०</t>
  </si>
  <si>
    <t>कैलाली जिल्ला स्थित कोभिड-१९ का  बिरामीहरुको विवरण</t>
  </si>
  <si>
    <t>जम्मा पोजिटिभ बिरामी</t>
  </si>
  <si>
    <t>मृत्यु भएका जम्मा</t>
  </si>
  <si>
    <t xml:space="preserve">खाद्यान्न : ४  / तरकारी: ४  / कोइला : १  </t>
  </si>
  <si>
    <t>इन्धन :  / ग्यास :   / अन्य : १०</t>
  </si>
  <si>
    <t>कोभिड-१९ का  बिरामीहरुको विवरण</t>
  </si>
  <si>
    <t>२०७७।०२।३१</t>
  </si>
  <si>
    <t xml:space="preserve">खाद्यान्न : ४ / तरकारी: ६  / कोइला : १  </t>
  </si>
  <si>
    <t>इन्धन : १७ / फलफुल : ३  / अन्य : १४</t>
  </si>
  <si>
    <t>२०७७।०२।३२</t>
  </si>
  <si>
    <t xml:space="preserve">खाद्यान्न : १ / ग्यास : ३  / कोइला : १  </t>
  </si>
  <si>
    <t>इन्धन : २० / फलफुल :   / अन्य : ५</t>
  </si>
  <si>
    <t>डिस्चार्ज बिरामी</t>
  </si>
  <si>
    <t>रेफर बिरामी</t>
  </si>
  <si>
    <t>२०७७।०३।०१</t>
  </si>
  <si>
    <t>प्रदेश नं.</t>
  </si>
  <si>
    <t xml:space="preserve">जिल्ला </t>
  </si>
  <si>
    <t>फिर्ता गरेको
 संख्या/देश</t>
  </si>
  <si>
    <t>जिल्लामा रहेका क्वारेन्टाईन स्थलहरुको संख्या</t>
  </si>
  <si>
    <t>Quarantine 
मा बसेका सामान्य ब्यक्ति</t>
  </si>
  <si>
    <t>Isolation मा
 बसेको संख्या</t>
  </si>
  <si>
    <t>स्वाव संकलन गरेका ब्यक्तिको संख्या</t>
  </si>
  <si>
    <t>स्वाव परिक्षण भएका ब्यक्तिको संख्या</t>
  </si>
  <si>
    <t>संक्रमितको विवरण</t>
  </si>
  <si>
    <t xml:space="preserve">PPE को 
संख्या
</t>
  </si>
  <si>
    <t>जम्मा संक्रमित</t>
  </si>
  <si>
    <t>उपचारार्थ</t>
  </si>
  <si>
    <t>निको भएका</t>
  </si>
  <si>
    <t xml:space="preserve">
Quarantine बेड संख्या</t>
  </si>
  <si>
    <t xml:space="preserve">
Quarantineबाट फिर्ता गरेको संख्या</t>
  </si>
  <si>
    <t>Isolation बेड संख्या</t>
  </si>
  <si>
    <t>Isolation मा भएको बिरामीको संख्या</t>
  </si>
  <si>
    <t>Isolation बाट फिर्ता गरेको
 संख्या</t>
  </si>
  <si>
    <t xml:space="preserve"> सुदूरपश्चिम</t>
  </si>
  <si>
    <t>मृत्यु</t>
  </si>
  <si>
    <t xml:space="preserve">खाद्यान्न: ६ / तरकारी: ७  ग्यास: / कोइला:   </t>
  </si>
  <si>
    <t>इन्धन : २० / फलफुल : २ / अन्य : १०</t>
  </si>
  <si>
    <t>२०७७।०३।०२</t>
  </si>
  <si>
    <t>१,३</t>
  </si>
  <si>
    <t>मुनमुन भिल्ला</t>
  </si>
  <si>
    <t>खानेपानी कार्यालय मुड़ा</t>
  </si>
  <si>
    <t>लालिगुरास सामुदायिक  बन भवन</t>
  </si>
  <si>
    <t xml:space="preserve">खाद्यान्न: १ / तरकारी: २  ग्यास: / कोइला:   </t>
  </si>
  <si>
    <t>इन्धन :  २३  / फलफुल :  / अन्य : ४</t>
  </si>
  <si>
    <t>२०७७।०३।०३</t>
  </si>
  <si>
    <t xml:space="preserve">धनगढी रंगशाला </t>
  </si>
  <si>
    <t xml:space="preserve">खाद्यान्न:  / तरकारी:४   ग्यास: / कोइला:   </t>
  </si>
  <si>
    <t>इन्धन : ३५   / फलफुल : २ / अन्य : १</t>
  </si>
  <si>
    <t>२०७७।०३।०४</t>
  </si>
  <si>
    <t xml:space="preserve">खाद्यान्न: २ / तरकारी:   ग्यास: / कोइला:   </t>
  </si>
  <si>
    <t>२०७७।०३।०५</t>
  </si>
  <si>
    <t xml:space="preserve">इन्धन : २१  / फलफुल :  / अन्य : ९ </t>
  </si>
  <si>
    <t xml:space="preserve">खाद्यान्न: ४ / तरकारी: १ / कोइला:   </t>
  </si>
  <si>
    <t xml:space="preserve">इन्धन : २२ / फलफुल : ३ / अन्य : ८ </t>
  </si>
  <si>
    <t>२०७७।०३।०६</t>
  </si>
  <si>
    <t xml:space="preserve">खाद्यान्न: १०  / तरकारी:  / कोइला:   </t>
  </si>
  <si>
    <t>इन्धन : ९ / फलफुल :  / अन्य : १०</t>
  </si>
  <si>
    <t>२०७७।०३।०७</t>
  </si>
  <si>
    <t>अस्पताल / आईशोलेसनमा उपचारत बिरामी</t>
  </si>
  <si>
    <t>जनकल्याण मा.बि. पवेरा</t>
  </si>
  <si>
    <t>चर्च भवन बास्कोटी</t>
  </si>
  <si>
    <t xml:space="preserve">खाद्यान्न:   / तरकारी: ३ / कोइला:   </t>
  </si>
  <si>
    <t>इन्धन : १५  / फलफुल :  / अन्य : ३</t>
  </si>
  <si>
    <t>२०७७।०३।०८</t>
  </si>
  <si>
    <t xml:space="preserve">खाद्यान्न:  / तरकारी: २ / कोइला:   </t>
  </si>
  <si>
    <t>इन्धन :  / फलफुल :  / अन्य : ४</t>
  </si>
  <si>
    <t>२०७७।०३।०९</t>
  </si>
  <si>
    <t xml:space="preserve">खाद्यान्न: ५ / तरकारी:  / कोइला:   </t>
  </si>
  <si>
    <t>इन्धन : २४  / फलफुल :  / अन्य : ३</t>
  </si>
  <si>
    <t>२०७७।०३।०१०</t>
  </si>
  <si>
    <t xml:space="preserve">खाद्यान्न:  / तरकारी:  / कोइला:   </t>
  </si>
  <si>
    <t>इन्धन :१९   / फलफुल :२  / अन्य : १</t>
  </si>
  <si>
    <t>२०७७।०३।०११</t>
  </si>
  <si>
    <t xml:space="preserve">इन्धन :१४ / फलफुल : २ / अन्य : </t>
  </si>
  <si>
    <t>२०७७।०३।०१२</t>
  </si>
  <si>
    <t xml:space="preserve">खाद्यान्न:  / तरकारी: १ / कोइला:   </t>
  </si>
  <si>
    <t>इन्धन :१३ / फलफुल :  / अन्य : २</t>
  </si>
  <si>
    <t>२०७७।०३।०१३</t>
  </si>
  <si>
    <t xml:space="preserve">खाद्यान्न:३  / तरकारी: १ / कोइला:   </t>
  </si>
  <si>
    <t xml:space="preserve">इन्धन :१३ / फलफुल :  / अन्य :२४ </t>
  </si>
  <si>
    <t>२०७७।०३।०१४</t>
  </si>
  <si>
    <t xml:space="preserve">खाद्यान्न: ३  / तरकारी: ५  / कोइला:   </t>
  </si>
  <si>
    <t>इन्धन १८ : / फलफुल :२ / अन्य : ११</t>
  </si>
  <si>
    <t>२०७७।०३।०१५</t>
  </si>
  <si>
    <t>जम्मा स्वाव परिक्षण नतिजा</t>
  </si>
  <si>
    <t>परीक्षण  हुन बाँकि</t>
  </si>
  <si>
    <t>आईशोलेसनमा उपचारत अन्य  जिल्ला+ ve बिरामीहरुको जम्मा संख्या</t>
  </si>
  <si>
    <t xml:space="preserve">खाद्यान्न: ६  / तरकारी: १०   / कोइला:   </t>
  </si>
  <si>
    <t>इन्धन : १९ / फलफुल : ५ / अन्य : ९</t>
  </si>
  <si>
    <t>२०७७।०३।०१६</t>
  </si>
  <si>
    <t xml:space="preserve">खाद्यान्न: ५ / तरकारी:    / कोइला:   </t>
  </si>
  <si>
    <t>इन्धन :  / फलफुल : ६ / अन्य : १५</t>
  </si>
  <si>
    <t>२०७७।०३।०१७</t>
  </si>
  <si>
    <t xml:space="preserve">खाद्यान्न: ६ /  तरकारी: ३ / ग्यास:  ५ </t>
  </si>
  <si>
    <t>इन्धन :१७ / फलफुल :  / अन्य : १२</t>
  </si>
  <si>
    <t>२०७७।०३।०१८</t>
  </si>
  <si>
    <t>गोदावरी नपा आइशोलेसन</t>
  </si>
  <si>
    <t xml:space="preserve">खाद्यान्न:११ /  तरकारी: ११ / ग्यास:   </t>
  </si>
  <si>
    <t>इन्धन :२३ / फलफुल :  / अन्य : १६</t>
  </si>
  <si>
    <t>२०७७।०३।२०</t>
  </si>
  <si>
    <t>संकलित स्वाब परीक्षाणको संख्या (पुन:परिक्षण सहित)</t>
  </si>
  <si>
    <t>इन्धन : ३१ / फलफुल : ५  / अन्य : ३१</t>
  </si>
  <si>
    <t xml:space="preserve">खाद्यान्न:२२ /  तरकारी: ६/ ग्यास: ३/कोइला:  १  </t>
  </si>
  <si>
    <t>गाडीको 
किसिम</t>
  </si>
  <si>
    <t>२०७७।०३।२१</t>
  </si>
  <si>
    <t>खाद्यान्न: १७ /  तरकारी: १३ / ग्यास: ३ /कोइला:</t>
  </si>
  <si>
    <t>इन्धन :  / फलफुल :   / अन्य : २२</t>
  </si>
  <si>
    <t xml:space="preserve">समैजी प्रा,बि. घरखेडा </t>
  </si>
  <si>
    <t>२०७७।०३।२२</t>
  </si>
  <si>
    <t>खाद्यान्न: २९ /  तरकारी: ४ / ग्यास:  /कोइला:</t>
  </si>
  <si>
    <t>इन्धन : १४ / फलफुल : ४  / अन्य : १४</t>
  </si>
  <si>
    <t>२०७७।०३।२३</t>
  </si>
  <si>
    <t>खाद्यान्न: १६ /  तरकारी: ५ / ग्यास: १ /कोइला:</t>
  </si>
  <si>
    <t>इन्धन :  / फलफुल :   / अन्य : ८</t>
  </si>
  <si>
    <t>२०७७।०३।२४</t>
  </si>
  <si>
    <t>इन्धन : १८ / फलफुल :   / अन्य : १३</t>
  </si>
  <si>
    <t>खाद्यान्न: १२/ तरकारी:३/ ग्यास: ५/कोइला:</t>
  </si>
  <si>
    <t>नपा स्थित आईशोलेसन २ नं. हल</t>
  </si>
  <si>
    <t>२०७७।०३।२५</t>
  </si>
  <si>
    <t>खाद्यान्न:५ / तरकारी:३/ ग्यास:१ /कोइला:</t>
  </si>
  <si>
    <t>इन्धन :१७ / फलफुल :   / अन्य : २०</t>
  </si>
  <si>
    <t>२०७७।०३।२६</t>
  </si>
  <si>
    <t>खाद्यान्न:३५ / तरकारी:३/ ग्यास:२ /कोइला:</t>
  </si>
  <si>
    <t>इन्धन : / फलफुल :   / अन्य : २४</t>
  </si>
  <si>
    <t>२०७७।०३।२७</t>
  </si>
  <si>
    <t>खाद्यान्न:३१/ तरकारी:६/ ग्यास:१० /कोइला:१५</t>
  </si>
  <si>
    <t xml:space="preserve">इन्धन :२४ / फलफुल :   / अन्य : </t>
  </si>
  <si>
    <t>२०७७।०३।२८</t>
  </si>
  <si>
    <t>खाद्यान्न:११ / तरकारी:/ ग्यास: /कोइला:</t>
  </si>
  <si>
    <t>इन्धन:९ / फलफुल :   / अन्य : ६</t>
  </si>
  <si>
    <t>२०७७।०३।२९</t>
  </si>
  <si>
    <t>खाद्यान्न:८/ तरकारी:३/ ग्यास: /कोइला:</t>
  </si>
  <si>
    <t>इन्धन:१९ / फलफुल :   / अन्य : १२</t>
  </si>
  <si>
    <t>२०७७।०३।३०</t>
  </si>
  <si>
    <t>खाद्यान्न:६/ तरकारी:१५/ ग्यास: /कोइला:</t>
  </si>
  <si>
    <t>इन्धन: / फलफुल : / अन्य :८</t>
  </si>
  <si>
    <t>२०७७।०३।३१</t>
  </si>
  <si>
    <t>खाद्यान्न:८/ तरकारी:८/ ग्यास: /कोइला:</t>
  </si>
  <si>
    <t>इन्धन: / फलफुल : / अन्य :७</t>
  </si>
  <si>
    <t>२०७७।०४।०१</t>
  </si>
  <si>
    <t>खाद्यान्न:१५/ तरकारी:५/ ग्यास: /कोइला:</t>
  </si>
  <si>
    <t>इन्धन:३८ / फलफुल : / अन्य:१०</t>
  </si>
  <si>
    <t>२०७७।०४।०२</t>
  </si>
  <si>
    <t>इन्धन:/ फलफुल : / अन्य:२४</t>
  </si>
  <si>
    <t>खाद्यान्न:१३/ तरकारी:/ ग्यास: /कोइला:</t>
  </si>
  <si>
    <t>खाद्यान्न:९/ तरकारी:/ ग्यास: /कोइला:</t>
  </si>
  <si>
    <t>इन्धन:/ फलफुल : / अन्य:५</t>
  </si>
  <si>
    <t>जम्मा स्वाव परिक्षण</t>
  </si>
  <si>
    <t>परिक्षण हुन बाँकि स्वाब</t>
  </si>
  <si>
    <t>२०७७।०४।०३</t>
  </si>
  <si>
    <t>२०७७।०४।०४</t>
  </si>
  <si>
    <t>खाद्यान्न:२१/ तरकारी:/ ग्यास: /कोइला:</t>
  </si>
  <si>
    <t>इन्धन:/ फलफुल : / अन्य:१०</t>
  </si>
  <si>
    <t>२०७७।०४।०५</t>
  </si>
  <si>
    <t>खाद्यान्न:१०/ तरकारी:१४/ ग्यास:४ /कोइला:</t>
  </si>
  <si>
    <t>इन्धन:३२/ फलफुल : / अन्य:१६</t>
  </si>
  <si>
    <t>मोहन्याल गापा आइशोलेसन</t>
  </si>
  <si>
    <t>२०७७।०४।०६</t>
  </si>
  <si>
    <t>खाद्यान्न:१६/ तरकारी:४/ ग्यास:/कोइला:</t>
  </si>
  <si>
    <t>इन्धन:/ फलफुल : / अन्य:११</t>
  </si>
  <si>
    <t>२०७७।०४।०७</t>
  </si>
  <si>
    <t>खाद्यान्न:१९/ तरकारी:७/ ग्यास:४/कोइला:</t>
  </si>
  <si>
    <t>इन्धन:२६/ फलफुल : / अन्य:७</t>
  </si>
  <si>
    <t>२०७७।०४।०८</t>
  </si>
  <si>
    <t>खाद्यान्न:२६/तरकारी:१३/ ग्यास:/कोइला:२</t>
  </si>
  <si>
    <t>इन्धन:/ फलफुल : / अन्य:१२</t>
  </si>
  <si>
    <t>२०७७।०४।०९</t>
  </si>
  <si>
    <t>खाद्यान्न:६/तरकारी:६/ ग्यास:/कोइला:</t>
  </si>
  <si>
    <t>इन्धन:२३/ फलफुल : / अन्य:१०</t>
  </si>
  <si>
    <t>२०७७।०४।१०</t>
  </si>
  <si>
    <t>खाद्यान्न:८/तरकारी:११/ ग्यास:६/कोइला:</t>
  </si>
  <si>
    <t>इन्धन:/ फलफुल : / अन्य:९</t>
  </si>
  <si>
    <t>२०७७।०४।११</t>
  </si>
  <si>
    <t>खाद्यान्न:२०/तरकारी:३/ ग्यास:/कोइला:</t>
  </si>
  <si>
    <t>इन्धन:३७/ फलफुल :/ अन्य:२३</t>
  </si>
  <si>
    <t>२०७७।०४।१२</t>
  </si>
  <si>
    <t>खाद्यान्न:१२/तरकारी:१४/ ग्यास:/कोइला:</t>
  </si>
  <si>
    <t>इन्धन:/ फलफुल :/ अन्य:१४</t>
  </si>
  <si>
    <t>२०७७।०४।१३</t>
  </si>
  <si>
    <t>खाद्यान्न:११/तरकारी:६/ ग्यास:/कोइला:</t>
  </si>
  <si>
    <t>इन्धन:/ फलफुल :/ अन्य:१५</t>
  </si>
  <si>
    <t>खाद्यान्न:२३/तरकारी:३/ ग्यास:४/कोइला:</t>
  </si>
  <si>
    <t>इन्धन:३०/ फलफुल :/ अन्य:२७</t>
  </si>
  <si>
    <t>२०७७।०४।१४</t>
  </si>
  <si>
    <t>२०७७।०४।१५</t>
  </si>
  <si>
    <t>खाद्यान्न:१७/तरकारी:३/ ग्यास:/कोइला:</t>
  </si>
  <si>
    <t>इन्धन:/ फलफुल :/ अन्य:१८</t>
  </si>
  <si>
    <t>खाद्यान्न:१५/तरकारी:७/ ग्यास:/कोइला:</t>
  </si>
  <si>
    <t>इन्धन:/ फलफुल :/ अन्य:१९</t>
  </si>
  <si>
    <t>खाद्यान्न:२२/तरकारी:१८/ ग्यास:/कोइला:</t>
  </si>
  <si>
    <t>इन्धन:३१/ फलफुल :/ अन्य:१८</t>
  </si>
  <si>
    <t>२०७७।०४।१६</t>
  </si>
  <si>
    <t>२०७७।०४।१७</t>
  </si>
  <si>
    <t>२०७७।०४।१८</t>
  </si>
  <si>
    <t>खाद्यान्न:९/तरकारी:०/ ग्यास:४/कोइला:</t>
  </si>
  <si>
    <t>इन्धन:९/ फलफुल :/ अन्य:११</t>
  </si>
  <si>
    <t>खाद्यान्न:१०/तरकारी:४/ ग्यास:/कोइला:</t>
  </si>
  <si>
    <t>इन्धन:/ फलफुल :/ अन्य:४</t>
  </si>
  <si>
    <t>२०७७।०४।२०</t>
  </si>
  <si>
    <t>२०७७।०४।२१</t>
  </si>
  <si>
    <t>खाद्यान्न:२१/तरकारी:२४/ ग्यास:४/कोइला:</t>
  </si>
  <si>
    <t>इन्धन:/ फलफुल :/ अन्य:७</t>
  </si>
  <si>
    <t>धनगढी उमनपा महिला आईशोलेसन/होल्डिंग सेन्टर</t>
  </si>
  <si>
    <t>२०७७।०४।२२</t>
  </si>
  <si>
    <t>खाद्यान्न:३१/तरकारी:७/ ग्यास:३/कोइला:</t>
  </si>
  <si>
    <t>धनगढी उमनपा कनरी स्थित आईशोलेसन</t>
  </si>
  <si>
    <t>२०७७।०४।२३</t>
  </si>
  <si>
    <t>इन्धन:४०/ फलफुल :/ अन्य:१४</t>
  </si>
  <si>
    <t>खाद्यान्न:२९/तरकारी:१२/ ग्यास:५/कोइला:</t>
  </si>
  <si>
    <t>२०७७।०४।२४</t>
  </si>
  <si>
    <t>खाद्यान्न:१६/तरकारी:१६/ ग्यास:५/कोइला:</t>
  </si>
  <si>
    <t>इन्धन:/ फलफुल :/ अन्य:१७</t>
  </si>
  <si>
    <t>२०७७।०४।२५</t>
  </si>
  <si>
    <t>खाद्यान्न:३८/तरकारी:१/ ग्यास:/कोइला:</t>
  </si>
  <si>
    <t>इन्धन:१५/ फलफुल :/ अन्य:१०</t>
  </si>
  <si>
    <t>२०७७।०४।२६</t>
  </si>
  <si>
    <t>खाद्यान्न:२१/तरकारी:२०/ ग्यास:६/कोइला:</t>
  </si>
  <si>
    <t>इन्धन:९/ फलफुल :/ अन्य:१७</t>
  </si>
  <si>
    <t>२०७७।०४।२७</t>
  </si>
  <si>
    <t>खाद्यान्न:१०/तरकारी:१०/ ग्यास:/कोइला:</t>
  </si>
  <si>
    <t>इन्धन:/ फलफुल :/ अन्य:४४</t>
  </si>
  <si>
    <t>२०७७।०४।२८</t>
  </si>
  <si>
    <t>खाद्यान्न:२३/तरकारी:२/ ग्यास:/कोइला:</t>
  </si>
  <si>
    <t>इन्धन:१५/ फलफुल :/ अन्य:१५</t>
  </si>
  <si>
    <t>२०७७।०४।२९</t>
  </si>
  <si>
    <t>खाद्यान्न:२४/तरकारी:६/ ग्यास:२/कोइला:</t>
  </si>
  <si>
    <t>इन्धन:१०/ फलफुल :/ अन्य:२२</t>
  </si>
  <si>
    <t>२०७७।०४।३०</t>
  </si>
  <si>
    <t>खाद्यान्न:१६/तरकारी:९/ ग्यास:/कोइला:</t>
  </si>
  <si>
    <t>इन्धन:/ फलफुल :/ अन्य:२०</t>
  </si>
  <si>
    <t>२०७७।०४।३१</t>
  </si>
  <si>
    <t>खाद्यान्न:२१/तरकारी:१५/ ग्यास:/कोइला:</t>
  </si>
  <si>
    <t>इन्धन:३७/ फलफुल :/ अन्य:२४</t>
  </si>
  <si>
    <t>२०७७।०४।३२</t>
  </si>
  <si>
    <t>खाद्यान्न:२२/तरकारी:२/ ग्यास:/कोइला:</t>
  </si>
  <si>
    <t>इन्धन:५/ फलफुल :/ अन्य:१५</t>
  </si>
  <si>
    <t>होम आइशोलेशनमा बसिरहेको बिरामी</t>
  </si>
  <si>
    <t>२०७७।०५।०१</t>
  </si>
  <si>
    <t>खाद्यान्न:३८/तरकारी:१६/ ग्यास:/कोइला:</t>
  </si>
  <si>
    <t>जिल्लामा जम्मा कोरोना + ve उपचारत बिरामीको संख्या</t>
  </si>
  <si>
    <t>२०७७।०५।०२</t>
  </si>
  <si>
    <t>खाद्यान्न:/तरकारी:/ ग्यास:२/कोइला:४</t>
  </si>
  <si>
    <t>इन्धन:/ फलफुल :/ अन्य:२८</t>
  </si>
  <si>
    <t>२०७७।०५।०३</t>
  </si>
  <si>
    <t>खाद्यान्न:/तरकारी:/ ग्यास:/कोइला:</t>
  </si>
  <si>
    <t>इन्धन:३९/ फलफुल :/ अन्य:५३</t>
  </si>
  <si>
    <t>२०७७।०५।०४</t>
  </si>
  <si>
    <t>खाद्यान्न:२२/तरकारी:१४/ ग्यास:/कोइला:</t>
  </si>
  <si>
    <t>२०७७।०५।०५</t>
  </si>
  <si>
    <t>खाद्यान्न:१८/तरकारी:०९/ ग्यास:४/कोइला:</t>
  </si>
  <si>
    <t>इन्धन:/ फलफुल :/ अन्य:२१</t>
  </si>
  <si>
    <t>घोडाघोडी नपा स्थित आईशोलेसन</t>
  </si>
  <si>
    <t>चेकजाँच
 गरेको जम्मा संख्या</t>
  </si>
  <si>
    <t>२०७७।०५।०६</t>
  </si>
  <si>
    <t>खाद्यान्न:१६/तरकारी:६/ ग्यास:/कोइला:</t>
  </si>
  <si>
    <t>इन्धन:३५/ फलफुल :/ अन्य:२७</t>
  </si>
  <si>
    <t>टिकापुर अस्पताल/सिटी हल</t>
  </si>
  <si>
    <t>खाद्यान्न:१५/तरकारी:/ ग्यास:/कोइला:</t>
  </si>
  <si>
    <t>२०७७।०५।०८</t>
  </si>
  <si>
    <t>२०७७।०५।०७</t>
  </si>
  <si>
    <t>खाद्यान्न:२०/तरकारी:६/ ग्यास:/कोइला:</t>
  </si>
  <si>
    <t>इन्धन:/ फलफुल :/ अन्य:२४</t>
  </si>
  <si>
    <t>२०७७।०५।०९</t>
  </si>
  <si>
    <t>खाद्यान्न:२२/तरकारी:३/ ग्यास:१/कोइला:</t>
  </si>
  <si>
    <t>इन्धन:/ फलफुल :/ अन्य:२२</t>
  </si>
  <si>
    <t>२०७७।०५।१०</t>
  </si>
  <si>
    <t>खाद्यान्न:३०/तरकारी:५/ ग्यास:४/कोइला:</t>
  </si>
  <si>
    <t>इन्धन:२१/ फलफुल :/ अन्य:९</t>
  </si>
  <si>
    <t>सक्रिय पोजिटिभ केशहरु</t>
  </si>
  <si>
    <t>२०७७।०५।११</t>
  </si>
  <si>
    <t>खाद्यान्न:१६/तरकारी:४/ ग्यास:/कोइला:</t>
  </si>
  <si>
    <t>इन्धन:/ फलफुल :/ अन्य:१६</t>
  </si>
  <si>
    <t>सेती प्रादेशिक अस्पताल
(कोरोना अस्थायी अस्पताल)</t>
  </si>
  <si>
    <t>कैलाली जिल्ला स्थित स्थानीय तह अन्तर्गतका आईशोलेसन भएको स्थान, क्षमता र आईशोलेसनमा रहेका व्यक्तिहरुको संख्या</t>
  </si>
  <si>
    <t xml:space="preserve">कोभिड-१९ सम्बन्धि दैनिक प्रतिबेदन </t>
  </si>
  <si>
    <t>२०७७।०५।१२</t>
  </si>
  <si>
    <t>खाद्यान्न:१८/तरकारी:४/ ग्यास:५/कोइला:</t>
  </si>
  <si>
    <t>इन्धन:/ फलफुल :/ अन्य:११</t>
  </si>
  <si>
    <t>२०७७।०५।१३</t>
  </si>
  <si>
    <t>खाद्यान्न:२७/तरकारी:५/ ग्यास:५/कोइला:</t>
  </si>
  <si>
    <t>इन्धन:/ फलफुल :/ अन्य:१२</t>
  </si>
  <si>
    <t>२०७७।०५।१४</t>
  </si>
  <si>
    <t>खाद्यान्न:३१/तरकारी:२/ ग्यास:८/कोइला:</t>
  </si>
  <si>
    <t>इन्धन:२८/ फलफुल :/ अन्य:५</t>
  </si>
  <si>
    <t>२०७७।०५।१५</t>
  </si>
  <si>
    <t>खाद्यान्न:३५/तरकारी:१२/ ग्यास:८/कोइला:</t>
  </si>
  <si>
    <t>इन्धन:/ फलफुल :/ अन्य:२३</t>
  </si>
  <si>
    <t>२०७७।०५।१६</t>
  </si>
  <si>
    <t>खाद्यान्न:२१/तरकारी:१३/ ग्यास:८/कोइला:</t>
  </si>
  <si>
    <t>२०७७।०५।१७</t>
  </si>
  <si>
    <t>खाद्यान्न:१४/तरकारी:७/ ग्यास:१/कोइला:</t>
  </si>
  <si>
    <t>२०७७।०५।१८</t>
  </si>
  <si>
    <t>खाद्यान्न:१९/तरकारी:१३/ ग्यास:४/कोइला:</t>
  </si>
  <si>
    <t>इन्धन:/ फलफुल :/ अन्य:२९</t>
  </si>
  <si>
    <t>२०७७।०५।१९</t>
  </si>
  <si>
    <t>खाद्यान्न:३३/तरकारी:/ ग्यास:/कोइला:</t>
  </si>
  <si>
    <t>इन्धन:३४/ फलफुल :/ अन्य:१०</t>
  </si>
  <si>
    <t>२०७७।०५।२०</t>
  </si>
  <si>
    <t>खाद्यान्न:२६/तरकारी:१२/ ग्यास:/कोइला:</t>
  </si>
  <si>
    <t>खाद्यान्न:२६/तरकारी:/ ग्यास:४/कोइला:</t>
  </si>
  <si>
    <t>इन्धन:२२/ फलफुल :/ अन्य:३१</t>
  </si>
  <si>
    <t>२०७७।०५।२१</t>
  </si>
  <si>
    <t>२०७७।०५।२२</t>
  </si>
  <si>
    <t>खाद्यान्न:५०/तरकारी:/ ग्यास:/कोइला:</t>
  </si>
  <si>
    <t>२०७७।०५।२३</t>
  </si>
  <si>
    <t>खाद्यान्न:१३/तरकारी:९/ ग्यास:/कोइला:</t>
  </si>
  <si>
    <t>२०७७।०५।२४</t>
  </si>
  <si>
    <t>खाद्यान्न:१३/तरकारी:११/ ग्यास:/कोइला:</t>
  </si>
  <si>
    <t>२०७७।०५।२५</t>
  </si>
  <si>
    <t>खाद्यान्न:१०/तरकारी:१०/ ग्यास:५/कोइला:</t>
  </si>
  <si>
    <t>इन्धन:३०/ फलफुल :/ अन्य:४६</t>
  </si>
  <si>
    <t>२०७७।०५।२६</t>
  </si>
  <si>
    <t>खाद्यान्न:१५/तरकारी:१६/ ग्यास:/कोइला:</t>
  </si>
  <si>
    <t>इन्धन:/ फलफुल :/ अन्य:१३</t>
  </si>
  <si>
    <t>२०७७।०५।२७</t>
  </si>
  <si>
    <t>खाद्यान्न:१२/तरकारी:१८/ ग्यास:५/कोइला:</t>
  </si>
  <si>
    <t>२०७७।०५।२८</t>
  </si>
  <si>
    <t>खाद्यान्न:८/तरकारी:/ ग्यास:१/कोइला:</t>
  </si>
  <si>
    <t>इन्धन:४१/ फलफुल :/ अन्य:१९</t>
  </si>
  <si>
    <t>२०७७।०५।२९</t>
  </si>
  <si>
    <t>खाद्यान्न:६/तरकारी:१५/ ग्यास:/कोइला:</t>
  </si>
  <si>
    <t>इन्धन:/ फलफुल :/ अन्य:२५</t>
  </si>
  <si>
    <t>२०७७।०५।३०</t>
  </si>
  <si>
    <t>खाद्यान्न:२/तरकारी र फलफुल:१०/ ग्यास:</t>
  </si>
  <si>
    <t>इन्धन: /कोइला: / अन्य:२४</t>
  </si>
  <si>
    <t>२०७७।०५।३१</t>
  </si>
  <si>
    <t>खाद्यान्न:९/तरकारी र फलफुल:११/ ग्यास:</t>
  </si>
  <si>
    <t>इन्धन:३५ /कोइला: / अन्य:१७</t>
  </si>
  <si>
    <t>२०७७।०६।०१</t>
  </si>
  <si>
    <t>खाद्यान्न:१६/तरकारी र फलफुल:९/ ग्यास:४</t>
  </si>
  <si>
    <t>इन्धन:२६ /कोइला: / अन्य:३०</t>
  </si>
  <si>
    <t>२०७७।०६।०२</t>
  </si>
  <si>
    <t>इन्धन: /कोइला: / अन्य:२६</t>
  </si>
  <si>
    <t>खाद्यान्न:६/तरकारी र फलफुल:६/ ग्यास:</t>
  </si>
  <si>
    <t>२०७७।०६।०३</t>
  </si>
  <si>
    <t>खाद्यान्न:७/तरकारी र फलफुल:१०/ ग्यास:</t>
  </si>
  <si>
    <t>इन्धन:२२/कोइला: / अन्य:३१</t>
  </si>
  <si>
    <t>खाद्यान्न:५/तरकारी र फलफुल:१/ ग्यास:४</t>
  </si>
  <si>
    <t>इन्धन:४/कोइला: / अन्य:४५</t>
  </si>
  <si>
    <t>२०७७।०६।०४</t>
  </si>
  <si>
    <t>२०७७।०६।०५</t>
  </si>
  <si>
    <t>खाद्यान्न:१९/तरकारी र फलफुल:६/ ग्यास:</t>
  </si>
  <si>
    <t>इन्धन:१/कोइला: / अन्य:३९</t>
  </si>
  <si>
    <t>२०७७।०६।०६</t>
  </si>
  <si>
    <t>खाद्यान्न:४/तरकारी र फलफुल:९/ ग्यास:</t>
  </si>
  <si>
    <t>इन्धन:/कोइला: / अन्य:४०</t>
  </si>
  <si>
    <t>२०७७।०६।०७</t>
  </si>
  <si>
    <t>इन्धन:४० / कोइला: / अन्य:२४</t>
  </si>
  <si>
    <t>२०७७।०६।०८</t>
  </si>
  <si>
    <t>खाद्यान्न:६/ तरकारी र फलफुल: ७ / ग्यास:</t>
  </si>
  <si>
    <t>इन्धन:२५ / कोइला: / अन्य:१२</t>
  </si>
  <si>
    <t>२०७७।०६।०९</t>
  </si>
  <si>
    <t>खाद्यान्न:३/ तरकारी र फलफुल: १५ / ग्यास:</t>
  </si>
  <si>
    <t>इन्धन:१/ कोइला: / अन्य:४९</t>
  </si>
  <si>
    <t>२०७७।०६।१०</t>
  </si>
  <si>
    <t>खाद्यान्न:९/ तरकारी र फलफुल:१०/ ग्यास:</t>
  </si>
  <si>
    <t>इन्धन:४०/ कोइला: / अन्य:२२</t>
  </si>
  <si>
    <t>२०७७।०६।११</t>
  </si>
  <si>
    <t>खाद्यान्न:१९/ तरकारी र फलफुल:६/ ग्यास:</t>
  </si>
  <si>
    <t>इन्धन:१९/ कोइला: / अन्य:१४</t>
  </si>
  <si>
    <t>२०७७।०६।१२</t>
  </si>
  <si>
    <t>खाद्यान्न:५/ तरकारी र फलफुल:६/ ग्यास:२</t>
  </si>
  <si>
    <t>इन्धन:/ कोइला: / अन्य:२९</t>
  </si>
  <si>
    <t>खाद्यान्न:११/ तरकारी र फलफुल: ४/ ग्यास:४</t>
  </si>
  <si>
    <t>२०७७।०६।१३</t>
  </si>
  <si>
    <t>२०७७।०६।१४</t>
  </si>
  <si>
    <t>खाद्यान्न:३७/ तरकारी र फलफुल:७/ ग्यास:</t>
  </si>
  <si>
    <t>इन्धन:३७/ कोइला: / अन्य:१५</t>
  </si>
  <si>
    <t>२०७७।०६।१५</t>
  </si>
  <si>
    <t>खाद्यान्न:९/ तरकारी र फलफुल:११/ ग्यास:</t>
  </si>
  <si>
    <t>इन्धन:३३/ कोइला: / अन्य:४८</t>
  </si>
  <si>
    <t>आज सम्मको
पोजिटिभ जम्मा</t>
  </si>
  <si>
    <t>हिजो सम्मको
पोजिटिभ जम्मा</t>
  </si>
  <si>
    <t>हिजो नयाँ थप
भएका पोजिटिभ</t>
  </si>
  <si>
    <t>२०७७।०६।१६</t>
  </si>
  <si>
    <t>खाद्यान्न:/ तरकारी र फलफुल:८/ ग्यास:</t>
  </si>
  <si>
    <t>इन्धन:१०/ कोइला: / अन्य:१५</t>
  </si>
  <si>
    <t>कैलाली जिल्लामा कोरोनाबाट मृत्यु भएका बिरामीहरुको जम्मा संख्या (६ जना जिल्ला भित्र र २ जना जिल्ला बाहिर)</t>
  </si>
  <si>
    <t>२०७७।०६।१७</t>
  </si>
  <si>
    <t>खाद्यान्न:५/ तरकारी र फलफुल:४/ ग्यास:५</t>
  </si>
  <si>
    <t>इन्धन:२४/ कोइला: / अन्य:२२</t>
  </si>
  <si>
    <t>जोशीपुर गा.पा. स्थित आईशोलेसन</t>
  </si>
  <si>
    <t>गा.पा. स्थित हेल्थ पोस्ट आईशोलेसन</t>
  </si>
  <si>
    <t>२०७७।०६।१८</t>
  </si>
  <si>
    <t>खाद्यान्न:६/ तरकारी र फलफुल:४/ ग्यास:</t>
  </si>
  <si>
    <t>इन्धन:/ कोइला: / अन्य:३७</t>
  </si>
  <si>
    <t>२०७७।०६।१९</t>
  </si>
  <si>
    <t>खाद्यान्न:९/ तरकारी र फलफुल:१५/ ग्यास:</t>
  </si>
  <si>
    <t>इन्धन:३१/ कोइला: / अन्य:२०</t>
  </si>
  <si>
    <t>२०७७।०६।२०</t>
  </si>
  <si>
    <t>खाद्यान्न:५/ तरकारी र फलफुल:१०/ ग्यास:</t>
  </si>
  <si>
    <t>इन्धन:१६/ कोइला: / अन्य:२०</t>
  </si>
  <si>
    <t>२०७७।०६।२१</t>
  </si>
  <si>
    <t>खाद्यान्न:२/ तरकारी र फलफुल:१४/ ग्यास:२</t>
  </si>
  <si>
    <t>इन्धन:३८/ कोइला: / अन्य:३८</t>
  </si>
  <si>
    <t>२०७७।०६।२२</t>
  </si>
  <si>
    <t>खाद्यान्न :१५/ तरकारी र फलफुल:११/ ग्यास:२</t>
  </si>
  <si>
    <t>इन्धन:२५/ कोइला: / अन्य:२९</t>
  </si>
  <si>
    <t>२०७७।०६।२३</t>
  </si>
  <si>
    <t>खाद्यान्न :३/तरकारी र फलफुल:१५/ ग्यास:५</t>
  </si>
  <si>
    <t>इन्धन: / कोइला: / अन्य:२९</t>
  </si>
  <si>
    <t xml:space="preserve">
Home Isolation मा बसेको बिरामीहरुको  संख्या</t>
  </si>
  <si>
    <t>२०७७।०६।२४</t>
  </si>
  <si>
    <t>खाद्यान्न :१२/तरकारी र फलफुल:१९/ ग्यास:</t>
  </si>
  <si>
    <t>इन्धन:२५ / कोइला: / अन्य:४०</t>
  </si>
  <si>
    <t>Chakra rawal</t>
  </si>
  <si>
    <t>Dhangadi Sub Metropolitan 5</t>
  </si>
  <si>
    <t>Kailali</t>
  </si>
  <si>
    <t>Male</t>
  </si>
  <si>
    <t>Laxmi Jaishi</t>
  </si>
  <si>
    <t>Bimal Prakash Joshi</t>
  </si>
  <si>
    <t>Dhangadi Sub Metropolitan 1</t>
  </si>
  <si>
    <t>Punaram Chaudhary</t>
  </si>
  <si>
    <t>Dhangadi Sub Metropolitan 11</t>
  </si>
  <si>
    <t>Chandra devi Paneru</t>
  </si>
  <si>
    <t>Female</t>
  </si>
  <si>
    <t>HINA CHAUDHARY</t>
  </si>
  <si>
    <t>Bhajani Municipality 1</t>
  </si>
  <si>
    <t>PUNAM CHAUDHARY</t>
  </si>
  <si>
    <t>LAL BAHADUR CHAUDHARY</t>
  </si>
  <si>
    <t>Birendra Bist</t>
  </si>
  <si>
    <t>Dhangadi Sub Metropolitan 6</t>
  </si>
  <si>
    <t>kailali</t>
  </si>
  <si>
    <t>Dhan Bdr Saud</t>
  </si>
  <si>
    <t>Lokendra Saud</t>
  </si>
  <si>
    <t>Kabita Sunar</t>
  </si>
  <si>
    <t>Dhangadi Sub Metropolitan 4</t>
  </si>
  <si>
    <t>Rabin Khadka</t>
  </si>
  <si>
    <t>Chandra Shekhar Shrestha</t>
  </si>
  <si>
    <t>Krishna Pd Pandey</t>
  </si>
  <si>
    <t>Niraj Bdr Karki</t>
  </si>
  <si>
    <t>Hari Chandra Kunwar</t>
  </si>
  <si>
    <t>Ghodaghodi Municipality 1</t>
  </si>
  <si>
    <t>Jaya Raj Bhandari</t>
  </si>
  <si>
    <t>Godawari Municipality 6</t>
  </si>
  <si>
    <t>Jayanti Bhandari</t>
  </si>
  <si>
    <t>Dipak Raj Pandey</t>
  </si>
  <si>
    <t>Dhangadi Sub Metropolitan 3</t>
  </si>
  <si>
    <t>Suraj Rana</t>
  </si>
  <si>
    <t>Dhangadi Sub Metropolitan 13</t>
  </si>
  <si>
    <t>Krishna Pd Sharma</t>
  </si>
  <si>
    <t>Tek Bdr. Bhatt</t>
  </si>
  <si>
    <t>Godawari Municipality 2</t>
  </si>
  <si>
    <t>Padam Bista</t>
  </si>
  <si>
    <t>Birendra khadka</t>
  </si>
  <si>
    <t>Dhan Bdr. Kunwar</t>
  </si>
  <si>
    <t xml:space="preserve">Godawari Municipality </t>
  </si>
  <si>
    <t>MEENA KUMARI CHAUDHARY</t>
  </si>
  <si>
    <t xml:space="preserve">Dhangadi Sub Metropolitan </t>
  </si>
  <si>
    <t>BHAGRATHI NAGARI</t>
  </si>
  <si>
    <t>BASHANT CHAND</t>
  </si>
  <si>
    <t>DHANIRAM CHAUDHARY</t>
  </si>
  <si>
    <t>Bardagoriya Rural Municipality 1</t>
  </si>
  <si>
    <t>Surendra Shahi</t>
  </si>
  <si>
    <t>Prem Chaudhary</t>
  </si>
  <si>
    <t>Rebant khadka</t>
  </si>
  <si>
    <t>Repeat</t>
  </si>
  <si>
    <t>२०७७।०६।२५</t>
  </si>
  <si>
    <t>खाद्यान्न :२२/तरकारी र फलफुल:/ ग्यास:२</t>
  </si>
  <si>
    <t>इन्धन:२१/ कोइला: / अन्य:२१</t>
  </si>
  <si>
    <t xml:space="preserve"> नोट : जम्मा मृतकहरु मध्ये ८ जनाको  जिल्ला भित्र र २ जना जिल्ला बाहिर उपचारको क्रममा मृत्यु भएको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</si>
  <si>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८ जना जिल्ला भित्र र २ जना जिल्ला बाहिर मृत्यु भएको</t>
  </si>
  <si>
    <t>२०७७।०६।२६</t>
  </si>
  <si>
    <t>इन्धन:/ कोइला: / अन्य:२५</t>
  </si>
  <si>
    <t>२०७७।०६।२७</t>
  </si>
  <si>
    <t>खाद्यान्न :९/तरकारी र फलफुल:३/ ग्यास:</t>
  </si>
  <si>
    <t>इन्धन:/ कोइला: / अन्य:१७</t>
  </si>
  <si>
    <t>२०७७।०६।२८</t>
  </si>
  <si>
    <t>खाद्यान्न :९/तरकारी र फलफुल:१२/ ग्यास:</t>
  </si>
  <si>
    <t>इन्धन:५०/ कोइला: / अन्य:४९</t>
  </si>
  <si>
    <t>२०७७।०६।२९</t>
  </si>
  <si>
    <t>खाद्यान्न :७/तरकारी र फलफुल:४/ ग्यास:</t>
  </si>
  <si>
    <t>इन्धन:/ कोइला: / अन्य:२१</t>
  </si>
  <si>
    <t>२०७७।०६।३०</t>
  </si>
  <si>
    <t>खाद्यान्न २१/तरकारी र फलफुल:९/ ग्यास:१५</t>
  </si>
  <si>
    <t>इन्धन:/ कोइला: / अन्य:२६</t>
  </si>
  <si>
    <t>मिति : २०७७-०७-०१ गते दिउसो ३ बजे सम्म</t>
  </si>
  <si>
    <t>२०७७।०७।०१</t>
  </si>
  <si>
    <t>खाद्यान्न १४/तरकारी र फलफुल:१२/ ग्यास:</t>
  </si>
  <si>
    <t>इन्धन:३५/ कोइला:२ / अन्य:१७</t>
  </si>
  <si>
    <t>३० गते राहत प्राप्त गर्ने घरधुरी/ परिवार संख्या</t>
  </si>
  <si>
    <t xml:space="preserve">नोट : हिजो आएको जम्मा ४३ पोजिटिभ केशहरु मध्ये १  Repet Sample report Positive आएको | </t>
  </si>
  <si>
    <t>स्वास्थ्य  कार्यालय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</si>
</sst>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00439]0"/>
    <numFmt numFmtId="165" formatCode="[$-4000000]mm/dd/yyyy"/>
  </numFmts>
  <fonts count="50" x14ac:knownFonts="1">
    <font>
      <sz val="11"/>
      <color theme="1"/>
      <name val="Calibri"/>
      <scheme val="minor"/>
    </font>
    <font>
      <sz val="18"/>
      <color theme="1"/>
      <name val="Kokila"/>
    </font>
    <font>
      <b/>
      <sz val="16"/>
      <color rgb="FF000000"/>
      <name val="Kokila"/>
    </font>
    <font>
      <b/>
      <sz val="18"/>
      <color theme="1"/>
      <name val="Kokila"/>
    </font>
    <font>
      <sz val="16"/>
      <color rgb="FF000000"/>
      <name val="Kokila"/>
    </font>
    <font>
      <b/>
      <sz val="20"/>
      <color rgb="FF000000"/>
      <name val="Kokila"/>
    </font>
    <font>
      <sz val="18"/>
      <color rgb="FF000000"/>
      <name val="Kokila"/>
    </font>
    <font>
      <b/>
      <sz val="18"/>
      <color rgb="FF000000"/>
      <name val="Kokila"/>
    </font>
    <font>
      <sz val="16"/>
      <color rgb="FF000000"/>
      <name val="Calibri"/>
      <scheme val="minor"/>
    </font>
    <font>
      <sz val="14"/>
      <color rgb="FF000000"/>
      <name val="Kokila"/>
    </font>
    <font>
      <b/>
      <sz val="24"/>
      <color rgb="FF000000"/>
      <name val="Kokila"/>
    </font>
    <font>
      <b/>
      <sz val="16"/>
      <color rgb="FF000000"/>
      <name val="Calibri"/>
      <scheme val="minor"/>
    </font>
    <font>
      <b/>
      <sz val="12"/>
      <color rgb="FF000000"/>
      <name val="Kokila"/>
    </font>
    <font>
      <sz val="20"/>
      <color rgb="FF000000"/>
      <name val="Kokila"/>
    </font>
    <font>
      <sz val="12"/>
      <color rgb="FF000000"/>
      <name val="Kokila"/>
    </font>
    <font>
      <b/>
      <sz val="12"/>
      <color rgb="FF000000"/>
      <name val="Calibri"/>
      <scheme val="minor"/>
    </font>
    <font>
      <b/>
      <sz val="12"/>
      <color rgb="FF0070C0"/>
      <name val="Calibri"/>
      <scheme val="minor"/>
    </font>
    <font>
      <b/>
      <sz val="24"/>
      <color theme="1"/>
      <name val="Kokila"/>
    </font>
    <font>
      <sz val="20"/>
      <color theme="0"/>
      <name val="Kokila"/>
    </font>
    <font>
      <b/>
      <sz val="20"/>
      <color theme="0"/>
      <name val="Kokila"/>
    </font>
    <font>
      <b/>
      <sz val="16"/>
      <color rgb="FF0070C0"/>
      <name val="Calibri"/>
      <scheme val="minor"/>
    </font>
    <font>
      <u/>
      <sz val="11"/>
      <color theme="10"/>
      <name val="Calibri"/>
      <scheme val="minor"/>
    </font>
    <font>
      <u/>
      <sz val="11"/>
      <color theme="11"/>
      <name val="Calibri"/>
      <scheme val="minor"/>
    </font>
    <font>
      <sz val="16"/>
      <name val="Kokila"/>
      <family val="2"/>
    </font>
    <font>
      <b/>
      <sz val="20"/>
      <name val="Kokila"/>
      <family val="2"/>
    </font>
    <font>
      <sz val="18"/>
      <name val="Kokila"/>
      <family val="2"/>
    </font>
    <font>
      <b/>
      <sz val="16"/>
      <color rgb="FF000000"/>
      <name val="Kokila"/>
      <family val="2"/>
    </font>
    <font>
      <sz val="20"/>
      <name val="Kokila"/>
      <family val="2"/>
    </font>
    <font>
      <sz val="22"/>
      <name val="Kokila"/>
      <family val="2"/>
    </font>
    <font>
      <sz val="20"/>
      <color theme="0"/>
      <name val="Kokila"/>
      <family val="2"/>
    </font>
    <font>
      <b/>
      <sz val="20"/>
      <color theme="0"/>
      <name val="Kokila"/>
      <family val="2"/>
    </font>
    <font>
      <b/>
      <sz val="26"/>
      <name val="Kokila"/>
      <family val="2"/>
    </font>
    <font>
      <b/>
      <sz val="22"/>
      <name val="Kokila"/>
      <family val="2"/>
    </font>
    <font>
      <b/>
      <sz val="24"/>
      <name val="Kokila"/>
      <family val="2"/>
    </font>
    <font>
      <b/>
      <sz val="18"/>
      <name val="Kokila"/>
      <family val="2"/>
    </font>
    <font>
      <b/>
      <sz val="16"/>
      <name val="Kokila"/>
      <family val="2"/>
    </font>
    <font>
      <sz val="24"/>
      <name val="Kokila"/>
      <family val="2"/>
    </font>
    <font>
      <b/>
      <sz val="28"/>
      <name val="Kokila"/>
      <family val="2"/>
    </font>
    <font>
      <sz val="11"/>
      <name val="Calibri"/>
      <family val="2"/>
      <scheme val="minor"/>
    </font>
    <font>
      <sz val="20"/>
      <name val="Calibri"/>
      <family val="2"/>
      <scheme val="minor"/>
    </font>
    <font>
      <sz val="18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22"/>
      <color theme="4"/>
      <name val="Kokila"/>
      <family val="2"/>
    </font>
    <font>
      <sz val="22"/>
      <color theme="4"/>
      <name val="Kokila"/>
      <family val="2"/>
    </font>
    <font>
      <b/>
      <sz val="18"/>
      <color rgb="FFFF0000"/>
      <name val="Kokila"/>
      <family val="2"/>
    </font>
    <font>
      <b/>
      <sz val="18"/>
      <color theme="4"/>
      <name val="Kokila"/>
      <family val="2"/>
    </font>
    <font>
      <b/>
      <sz val="16"/>
      <color theme="4"/>
      <name val="Kokila"/>
      <family val="2"/>
    </font>
    <font>
      <sz val="18"/>
      <color theme="4"/>
      <name val="Kokila"/>
      <family val="2"/>
    </font>
    <font>
      <sz val="16"/>
      <color theme="4"/>
      <name val="Kokila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5" tint="0.59996337778862885"/>
        <bgColor rgb="FF000000"/>
      </patternFill>
    </fill>
    <fill>
      <patternFill patternType="solid">
        <fgColor theme="9" tint="0.59996337778862885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rgb="FF000000"/>
      </patternFill>
    </fill>
    <fill>
      <patternFill patternType="solid">
        <fgColor theme="9" tint="0.59999389629810485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3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</borders>
  <cellStyleXfs count="3">
    <xf numFmtId="0" fontId="0" fillId="0" borderId="0"/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</cellStyleXfs>
  <cellXfs count="808">
    <xf numFmtId="0" fontId="0" fillId="0" borderId="0" xfId="0"/>
    <xf numFmtId="0" fontId="1" fillId="0" borderId="0" xfId="0" applyFont="1"/>
    <xf numFmtId="0" fontId="4" fillId="2" borderId="0" xfId="0" applyFont="1" applyFill="1"/>
    <xf numFmtId="0" fontId="6" fillId="2" borderId="0" xfId="0" applyFont="1" applyFill="1"/>
    <xf numFmtId="164" fontId="2" fillId="2" borderId="1" xfId="0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8" fillId="0" borderId="0" xfId="0" applyFont="1" applyAlignment="1">
      <alignment vertical="center"/>
    </xf>
    <xf numFmtId="0" fontId="8" fillId="2" borderId="0" xfId="0" applyFont="1" applyFill="1"/>
    <xf numFmtId="0" fontId="8" fillId="0" borderId="0" xfId="0" applyFont="1"/>
    <xf numFmtId="0" fontId="9" fillId="2" borderId="0" xfId="0" applyFont="1" applyFill="1"/>
    <xf numFmtId="0" fontId="9" fillId="0" borderId="0" xfId="0" applyFont="1"/>
    <xf numFmtId="0" fontId="9" fillId="0" borderId="0" xfId="0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9" fillId="2" borderId="18" xfId="0" applyFont="1" applyFill="1" applyBorder="1"/>
    <xf numFmtId="0" fontId="9" fillId="2" borderId="17" xfId="0" applyFont="1" applyFill="1" applyBorder="1"/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/>
    <xf numFmtId="0" fontId="9" fillId="2" borderId="22" xfId="0" applyFont="1" applyFill="1" applyBorder="1"/>
    <xf numFmtId="0" fontId="9" fillId="2" borderId="23" xfId="0" applyFont="1" applyFill="1" applyBorder="1"/>
    <xf numFmtId="0" fontId="9" fillId="2" borderId="23" xfId="0" applyFont="1" applyFill="1" applyBorder="1" applyAlignment="1">
      <alignment horizontal="center" vertical="center"/>
    </xf>
    <xf numFmtId="0" fontId="9" fillId="3" borderId="0" xfId="0" applyFont="1" applyFill="1"/>
    <xf numFmtId="0" fontId="9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165" fontId="2" fillId="2" borderId="1" xfId="0" applyNumberFormat="1" applyFont="1" applyFill="1" applyBorder="1" applyAlignment="1">
      <alignment horizontal="center" vertical="center" wrapText="1"/>
    </xf>
    <xf numFmtId="0" fontId="11" fillId="2" borderId="0" xfId="0" applyFont="1" applyFill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8" fillId="2" borderId="0" xfId="0" applyFont="1" applyFill="1" applyAlignment="1">
      <alignment horizontal="center"/>
    </xf>
    <xf numFmtId="0" fontId="8" fillId="2" borderId="18" xfId="0" applyFont="1" applyFill="1" applyBorder="1" applyAlignment="1">
      <alignment horizontal="center"/>
    </xf>
    <xf numFmtId="0" fontId="8" fillId="2" borderId="17" xfId="0" applyFont="1" applyFill="1" applyBorder="1" applyAlignment="1">
      <alignment horizontal="center"/>
    </xf>
    <xf numFmtId="0" fontId="8" fillId="2" borderId="20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165" fontId="12" fillId="2" borderId="1" xfId="0" applyNumberFormat="1" applyFont="1" applyFill="1" applyBorder="1" applyAlignment="1">
      <alignment horizontal="center" vertical="center" wrapText="1"/>
    </xf>
    <xf numFmtId="164" fontId="2" fillId="2" borderId="42" xfId="0" applyNumberFormat="1" applyFont="1" applyFill="1" applyBorder="1" applyAlignment="1">
      <alignment horizontal="center" vertical="center"/>
    </xf>
    <xf numFmtId="164" fontId="13" fillId="2" borderId="52" xfId="0" applyNumberFormat="1" applyFont="1" applyFill="1" applyBorder="1" applyAlignment="1">
      <alignment horizontal="center" vertical="center"/>
    </xf>
    <xf numFmtId="164" fontId="13" fillId="2" borderId="38" xfId="0" applyNumberFormat="1" applyFont="1" applyFill="1" applyBorder="1" applyAlignment="1">
      <alignment horizontal="center" vertical="center"/>
    </xf>
    <xf numFmtId="164" fontId="13" fillId="2" borderId="26" xfId="0" applyNumberFormat="1" applyFont="1" applyFill="1" applyBorder="1" applyAlignment="1">
      <alignment horizontal="center" vertical="center"/>
    </xf>
    <xf numFmtId="164" fontId="13" fillId="2" borderId="11" xfId="0" applyNumberFormat="1" applyFont="1" applyFill="1" applyBorder="1" applyAlignment="1">
      <alignment horizontal="center" vertical="center"/>
    </xf>
    <xf numFmtId="164" fontId="13" fillId="2" borderId="53" xfId="0" applyNumberFormat="1" applyFont="1" applyFill="1" applyBorder="1" applyAlignment="1">
      <alignment horizontal="center" vertical="center"/>
    </xf>
    <xf numFmtId="164" fontId="13" fillId="2" borderId="42" xfId="0" applyNumberFormat="1" applyFont="1" applyFill="1" applyBorder="1" applyAlignment="1">
      <alignment horizontal="center" vertical="center"/>
    </xf>
    <xf numFmtId="164" fontId="13" fillId="2" borderId="1" xfId="0" applyNumberFormat="1" applyFont="1" applyFill="1" applyBorder="1" applyAlignment="1">
      <alignment horizontal="center" vertical="center"/>
    </xf>
    <xf numFmtId="164" fontId="13" fillId="2" borderId="6" xfId="0" applyNumberFormat="1" applyFont="1" applyFill="1" applyBorder="1" applyAlignment="1">
      <alignment horizontal="center" vertical="center"/>
    </xf>
    <xf numFmtId="164" fontId="13" fillId="2" borderId="4" xfId="0" applyNumberFormat="1" applyFont="1" applyFill="1" applyBorder="1" applyAlignment="1">
      <alignment horizontal="center" vertical="center"/>
    </xf>
    <xf numFmtId="164" fontId="13" fillId="2" borderId="45" xfId="0" applyNumberFormat="1" applyFont="1" applyFill="1" applyBorder="1" applyAlignment="1">
      <alignment horizontal="center" vertical="center"/>
    </xf>
    <xf numFmtId="164" fontId="13" fillId="2" borderId="2" xfId="0" applyNumberFormat="1" applyFont="1" applyFill="1" applyBorder="1" applyAlignment="1">
      <alignment horizontal="center" vertical="center"/>
    </xf>
    <xf numFmtId="164" fontId="13" fillId="2" borderId="9" xfId="0" applyNumberFormat="1" applyFont="1" applyFill="1" applyBorder="1" applyAlignment="1">
      <alignment horizontal="center" vertical="center"/>
    </xf>
    <xf numFmtId="164" fontId="5" fillId="2" borderId="15" xfId="0" applyNumberFormat="1" applyFont="1" applyFill="1" applyBorder="1" applyAlignment="1">
      <alignment horizontal="center" vertical="center"/>
    </xf>
    <xf numFmtId="164" fontId="5" fillId="2" borderId="59" xfId="0" applyNumberFormat="1" applyFont="1" applyFill="1" applyBorder="1" applyAlignment="1">
      <alignment horizontal="center" vertical="center"/>
    </xf>
    <xf numFmtId="164" fontId="5" fillId="2" borderId="16" xfId="0" applyNumberFormat="1" applyFont="1" applyFill="1" applyBorder="1" applyAlignment="1">
      <alignment horizontal="center" vertical="center"/>
    </xf>
    <xf numFmtId="164" fontId="13" fillId="2" borderId="0" xfId="0" applyNumberFormat="1" applyFont="1" applyFill="1"/>
    <xf numFmtId="0" fontId="13" fillId="0" borderId="0" xfId="0" applyFont="1"/>
    <xf numFmtId="0" fontId="13" fillId="2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164" fontId="13" fillId="2" borderId="10" xfId="0" applyNumberFormat="1" applyFont="1" applyFill="1" applyBorder="1" applyAlignment="1">
      <alignment horizontal="center" vertical="center"/>
    </xf>
    <xf numFmtId="164" fontId="13" fillId="2" borderId="7" xfId="0" applyNumberFormat="1" applyFont="1" applyFill="1" applyBorder="1" applyAlignment="1">
      <alignment horizontal="center" vertical="center"/>
    </xf>
    <xf numFmtId="0" fontId="7" fillId="2" borderId="0" xfId="0" applyFont="1" applyFill="1"/>
    <xf numFmtId="0" fontId="14" fillId="2" borderId="0" xfId="0" applyFont="1" applyFill="1"/>
    <xf numFmtId="0" fontId="14" fillId="2" borderId="0" xfId="0" applyFont="1" applyFill="1" applyAlignment="1">
      <alignment vertical="center"/>
    </xf>
    <xf numFmtId="164" fontId="2" fillId="3" borderId="68" xfId="0" applyNumberFormat="1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164" fontId="4" fillId="2" borderId="27" xfId="0" applyNumberFormat="1" applyFont="1" applyFill="1" applyBorder="1" applyAlignment="1">
      <alignment horizontal="center" vertical="center"/>
    </xf>
    <xf numFmtId="164" fontId="4" fillId="2" borderId="30" xfId="0" applyNumberFormat="1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164" fontId="4" fillId="2" borderId="34" xfId="0" applyNumberFormat="1" applyFont="1" applyFill="1" applyBorder="1" applyAlignment="1">
      <alignment horizontal="center" vertical="center"/>
    </xf>
    <xf numFmtId="164" fontId="4" fillId="2" borderId="47" xfId="0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164" fontId="4" fillId="2" borderId="38" xfId="0" applyNumberFormat="1" applyFont="1" applyFill="1" applyBorder="1" applyAlignment="1">
      <alignment horizontal="center" vertical="center"/>
    </xf>
    <xf numFmtId="164" fontId="4" fillId="2" borderId="10" xfId="0" applyNumberFormat="1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164" fontId="4" fillId="2" borderId="2" xfId="0" applyNumberFormat="1" applyFont="1" applyFill="1" applyBorder="1" applyAlignment="1">
      <alignment horizontal="center" vertical="center"/>
    </xf>
    <xf numFmtId="164" fontId="4" fillId="2" borderId="7" xfId="0" applyNumberFormat="1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2" fillId="3" borderId="43" xfId="0" applyFont="1" applyFill="1" applyBorder="1" applyAlignment="1">
      <alignment horizontal="center" vertical="center"/>
    </xf>
    <xf numFmtId="164" fontId="2" fillId="3" borderId="50" xfId="0" applyNumberFormat="1" applyFont="1" applyFill="1" applyBorder="1" applyAlignment="1">
      <alignment horizontal="center" vertical="center"/>
    </xf>
    <xf numFmtId="0" fontId="2" fillId="3" borderId="70" xfId="0" applyFont="1" applyFill="1" applyBorder="1" applyAlignment="1">
      <alignment vertical="center"/>
    </xf>
    <xf numFmtId="0" fontId="2" fillId="3" borderId="44" xfId="0" applyFont="1" applyFill="1" applyBorder="1" applyAlignment="1">
      <alignment horizontal="center" vertical="center"/>
    </xf>
    <xf numFmtId="164" fontId="2" fillId="3" borderId="55" xfId="0" applyNumberFormat="1" applyFont="1" applyFill="1" applyBorder="1" applyAlignment="1">
      <alignment horizontal="center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74" xfId="0" applyFont="1" applyFill="1" applyBorder="1" applyAlignment="1">
      <alignment vertical="center"/>
    </xf>
    <xf numFmtId="0" fontId="2" fillId="3" borderId="73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15" fillId="2" borderId="0" xfId="0" applyFont="1" applyFill="1"/>
    <xf numFmtId="0" fontId="15" fillId="2" borderId="0" xfId="0" applyFont="1" applyFill="1" applyAlignment="1">
      <alignment horizontal="center" vertical="center"/>
    </xf>
    <xf numFmtId="0" fontId="15" fillId="2" borderId="0" xfId="0" applyFont="1" applyFill="1" applyAlignment="1">
      <alignment horizontal="center"/>
    </xf>
    <xf numFmtId="0" fontId="16" fillId="2" borderId="0" xfId="0" applyFont="1" applyFill="1"/>
    <xf numFmtId="0" fontId="16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/>
    </xf>
    <xf numFmtId="0" fontId="15" fillId="2" borderId="18" xfId="0" applyFont="1" applyFill="1" applyBorder="1"/>
    <xf numFmtId="0" fontId="15" fillId="2" borderId="17" xfId="0" applyFont="1" applyFill="1" applyBorder="1" applyAlignment="1">
      <alignment horizontal="center" vertical="center"/>
    </xf>
    <xf numFmtId="0" fontId="15" fillId="2" borderId="17" xfId="0" applyFont="1" applyFill="1" applyBorder="1" applyAlignment="1">
      <alignment horizontal="center"/>
    </xf>
    <xf numFmtId="0" fontId="15" fillId="2" borderId="17" xfId="0" applyFont="1" applyFill="1" applyBorder="1"/>
    <xf numFmtId="0" fontId="15" fillId="2" borderId="20" xfId="0" applyFont="1" applyFill="1" applyBorder="1"/>
    <xf numFmtId="0" fontId="15" fillId="2" borderId="22" xfId="0" applyFont="1" applyFill="1" applyBorder="1"/>
    <xf numFmtId="0" fontId="15" fillId="2" borderId="23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/>
    </xf>
    <xf numFmtId="0" fontId="15" fillId="2" borderId="23" xfId="0" applyFont="1" applyFill="1" applyBorder="1"/>
    <xf numFmtId="164" fontId="5" fillId="2" borderId="1" xfId="0" applyNumberFormat="1" applyFont="1" applyFill="1" applyBorder="1" applyAlignment="1">
      <alignment horizontal="left" vertical="center"/>
    </xf>
    <xf numFmtId="164" fontId="5" fillId="2" borderId="2" xfId="0" applyNumberFormat="1" applyFont="1" applyFill="1" applyBorder="1" applyAlignment="1">
      <alignment horizontal="left" vertical="center"/>
    </xf>
    <xf numFmtId="164" fontId="2" fillId="3" borderId="15" xfId="0" applyNumberFormat="1" applyFont="1" applyFill="1" applyBorder="1" applyAlignment="1">
      <alignment horizontal="center" vertical="center"/>
    </xf>
    <xf numFmtId="164" fontId="5" fillId="3" borderId="34" xfId="0" applyNumberFormat="1" applyFont="1" applyFill="1" applyBorder="1" applyAlignment="1">
      <alignment horizontal="center" vertical="center"/>
    </xf>
    <xf numFmtId="164" fontId="5" fillId="3" borderId="49" xfId="0" applyNumberFormat="1" applyFont="1" applyFill="1" applyBorder="1" applyAlignment="1">
      <alignment horizontal="center" vertical="center"/>
    </xf>
    <xf numFmtId="164" fontId="5" fillId="2" borderId="56" xfId="0" applyNumberFormat="1" applyFont="1" applyFill="1" applyBorder="1" applyAlignment="1">
      <alignment horizontal="center" vertical="center"/>
    </xf>
    <xf numFmtId="164" fontId="5" fillId="2" borderId="57" xfId="0" applyNumberFormat="1" applyFont="1" applyFill="1" applyBorder="1" applyAlignment="1">
      <alignment horizontal="center" vertical="center"/>
    </xf>
    <xf numFmtId="164" fontId="5" fillId="2" borderId="12" xfId="0" applyNumberFormat="1" applyFont="1" applyFill="1" applyBorder="1" applyAlignment="1">
      <alignment horizontal="center" vertical="center"/>
    </xf>
    <xf numFmtId="164" fontId="18" fillId="2" borderId="38" xfId="0" applyNumberFormat="1" applyFont="1" applyFill="1" applyBorder="1" applyAlignment="1">
      <alignment horizontal="center" vertical="center"/>
    </xf>
    <xf numFmtId="164" fontId="18" fillId="2" borderId="1" xfId="0" applyNumberFormat="1" applyFont="1" applyFill="1" applyBorder="1" applyAlignment="1">
      <alignment horizontal="center" vertical="center"/>
    </xf>
    <xf numFmtId="164" fontId="18" fillId="2" borderId="2" xfId="0" applyNumberFormat="1" applyFont="1" applyFill="1" applyBorder="1" applyAlignment="1">
      <alignment horizontal="center" vertical="center"/>
    </xf>
    <xf numFmtId="0" fontId="18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164" fontId="7" fillId="4" borderId="1" xfId="0" applyNumberFormat="1" applyFont="1" applyFill="1" applyBorder="1" applyAlignment="1">
      <alignment horizontal="center" vertical="center"/>
    </xf>
    <xf numFmtId="164" fontId="2" fillId="4" borderId="42" xfId="0" applyNumberFormat="1" applyFont="1" applyFill="1" applyBorder="1" applyAlignment="1">
      <alignment horizontal="center" vertical="center"/>
    </xf>
    <xf numFmtId="164" fontId="2" fillId="4" borderId="45" xfId="0" applyNumberFormat="1" applyFont="1" applyFill="1" applyBorder="1" applyAlignment="1">
      <alignment horizontal="center" vertical="center"/>
    </xf>
    <xf numFmtId="164" fontId="2" fillId="3" borderId="16" xfId="0" applyNumberFormat="1" applyFont="1" applyFill="1" applyBorder="1" applyAlignment="1">
      <alignment horizontal="center" vertical="center"/>
    </xf>
    <xf numFmtId="164" fontId="2" fillId="3" borderId="25" xfId="0" applyNumberFormat="1" applyFont="1" applyFill="1" applyBorder="1" applyAlignment="1">
      <alignment horizontal="center" vertical="center"/>
    </xf>
    <xf numFmtId="0" fontId="7" fillId="3" borderId="58" xfId="0" applyFont="1" applyFill="1" applyBorder="1" applyAlignment="1">
      <alignment horizontal="center" vertical="center"/>
    </xf>
    <xf numFmtId="0" fontId="7" fillId="3" borderId="59" xfId="0" applyFont="1" applyFill="1" applyBorder="1" applyAlignment="1">
      <alignment horizontal="center" vertical="center" wrapText="1"/>
    </xf>
    <xf numFmtId="0" fontId="7" fillId="3" borderId="37" xfId="0" applyFont="1" applyFill="1" applyBorder="1" applyAlignment="1">
      <alignment horizontal="center" vertical="center" wrapText="1"/>
    </xf>
    <xf numFmtId="0" fontId="7" fillId="3" borderId="36" xfId="0" applyFont="1" applyFill="1" applyBorder="1" applyAlignment="1">
      <alignment horizontal="center" vertical="center"/>
    </xf>
    <xf numFmtId="164" fontId="2" fillId="2" borderId="52" xfId="0" applyNumberFormat="1" applyFont="1" applyFill="1" applyBorder="1" applyAlignment="1">
      <alignment horizontal="center" vertical="center"/>
    </xf>
    <xf numFmtId="0" fontId="2" fillId="0" borderId="1" xfId="0" applyFont="1" applyBorder="1"/>
    <xf numFmtId="164" fontId="2" fillId="4" borderId="52" xfId="0" applyNumberFormat="1" applyFont="1" applyFill="1" applyBorder="1" applyAlignment="1">
      <alignment horizontal="center" vertical="center"/>
    </xf>
    <xf numFmtId="164" fontId="2" fillId="4" borderId="38" xfId="0" applyNumberFormat="1" applyFont="1" applyFill="1" applyBorder="1" applyAlignment="1">
      <alignment horizontal="center" vertical="center"/>
    </xf>
    <xf numFmtId="164" fontId="2" fillId="4" borderId="53" xfId="0" applyNumberFormat="1" applyFont="1" applyFill="1" applyBorder="1" applyAlignment="1">
      <alignment horizontal="center" vertical="center"/>
    </xf>
    <xf numFmtId="164" fontId="2" fillId="5" borderId="52" xfId="0" applyNumberFormat="1" applyFont="1" applyFill="1" applyBorder="1" applyAlignment="1">
      <alignment horizontal="center" vertical="center"/>
    </xf>
    <xf numFmtId="164" fontId="2" fillId="5" borderId="53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164" fontId="2" fillId="2" borderId="42" xfId="0" applyNumberFormat="1" applyFont="1" applyFill="1" applyBorder="1" applyAlignment="1">
      <alignment horizontal="center"/>
    </xf>
    <xf numFmtId="0" fontId="2" fillId="0" borderId="2" xfId="0" applyFont="1" applyBorder="1"/>
    <xf numFmtId="164" fontId="2" fillId="4" borderId="2" xfId="0" applyNumberFormat="1" applyFont="1" applyFill="1" applyBorder="1" applyAlignment="1">
      <alignment horizontal="center" vertical="center"/>
    </xf>
    <xf numFmtId="164" fontId="2" fillId="4" borderId="33" xfId="0" applyNumberFormat="1" applyFont="1" applyFill="1" applyBorder="1" applyAlignment="1">
      <alignment horizontal="center" vertical="center"/>
    </xf>
    <xf numFmtId="164" fontId="2" fillId="4" borderId="34" xfId="0" applyNumberFormat="1" applyFont="1" applyFill="1" applyBorder="1" applyAlignment="1">
      <alignment horizontal="center" vertical="center"/>
    </xf>
    <xf numFmtId="164" fontId="2" fillId="3" borderId="44" xfId="0" applyNumberFormat="1" applyFont="1" applyFill="1" applyBorder="1" applyAlignment="1">
      <alignment horizontal="center" vertical="center"/>
    </xf>
    <xf numFmtId="164" fontId="2" fillId="3" borderId="49" xfId="0" applyNumberFormat="1" applyFont="1" applyFill="1" applyBorder="1" applyAlignment="1">
      <alignment horizontal="center" vertical="center"/>
    </xf>
    <xf numFmtId="164" fontId="2" fillId="2" borderId="38" xfId="0" applyNumberFormat="1" applyFont="1" applyFill="1" applyBorder="1" applyAlignment="1">
      <alignment horizontal="center" vertical="center" wrapText="1"/>
    </xf>
    <xf numFmtId="165" fontId="2" fillId="2" borderId="38" xfId="0" applyNumberFormat="1" applyFont="1" applyFill="1" applyBorder="1" applyAlignment="1">
      <alignment horizontal="center" vertical="center" wrapText="1"/>
    </xf>
    <xf numFmtId="164" fontId="7" fillId="2" borderId="1" xfId="0" applyNumberFormat="1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164" fontId="2" fillId="2" borderId="1" xfId="0" applyNumberFormat="1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42" xfId="0" applyFont="1" applyFill="1" applyBorder="1" applyAlignment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23" fillId="2" borderId="0" xfId="0" applyFont="1" applyFill="1"/>
    <xf numFmtId="0" fontId="25" fillId="0" borderId="0" xfId="0" applyFont="1"/>
    <xf numFmtId="0" fontId="24" fillId="2" borderId="0" xfId="0" applyFont="1" applyFill="1" applyAlignment="1">
      <alignment horizontal="center" vertical="center"/>
    </xf>
    <xf numFmtId="0" fontId="25" fillId="2" borderId="0" xfId="0" applyFont="1" applyFill="1"/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vertical="center"/>
    </xf>
    <xf numFmtId="0" fontId="23" fillId="2" borderId="0" xfId="0" applyFont="1" applyFill="1" applyAlignment="1">
      <alignment horizontal="center"/>
    </xf>
    <xf numFmtId="0" fontId="23" fillId="2" borderId="0" xfId="0" applyFont="1" applyFill="1" applyAlignment="1">
      <alignment horizontal="left"/>
    </xf>
    <xf numFmtId="165" fontId="26" fillId="2" borderId="1" xfId="0" applyNumberFormat="1" applyFont="1" applyFill="1" applyBorder="1" applyAlignment="1">
      <alignment horizontal="center" vertical="center" wrapText="1"/>
    </xf>
    <xf numFmtId="164" fontId="27" fillId="2" borderId="42" xfId="0" applyNumberFormat="1" applyFont="1" applyFill="1" applyBorder="1" applyAlignment="1">
      <alignment horizontal="center" vertical="center"/>
    </xf>
    <xf numFmtId="164" fontId="27" fillId="2" borderId="44" xfId="0" applyNumberFormat="1" applyFont="1" applyFill="1" applyBorder="1" applyAlignment="1">
      <alignment horizontal="center" vertical="center"/>
    </xf>
    <xf numFmtId="0" fontId="24" fillId="3" borderId="26" xfId="0" applyFont="1" applyFill="1" applyBorder="1" applyAlignment="1">
      <alignment vertical="center"/>
    </xf>
    <xf numFmtId="0" fontId="24" fillId="3" borderId="43" xfId="0" applyFont="1" applyFill="1" applyBorder="1" applyAlignment="1">
      <alignment horizontal="center" vertical="center"/>
    </xf>
    <xf numFmtId="164" fontId="28" fillId="2" borderId="4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64" fontId="24" fillId="2" borderId="85" xfId="0" applyNumberFormat="1" applyFont="1" applyFill="1" applyBorder="1" applyAlignment="1">
      <alignment horizontal="center" vertical="center" wrapText="1"/>
    </xf>
    <xf numFmtId="0" fontId="24" fillId="2" borderId="86" xfId="0" applyFont="1" applyFill="1" applyBorder="1" applyAlignment="1">
      <alignment horizontal="center" vertical="center" wrapText="1"/>
    </xf>
    <xf numFmtId="0" fontId="33" fillId="2" borderId="86" xfId="0" applyFont="1" applyFill="1" applyBorder="1" applyAlignment="1">
      <alignment horizontal="center" vertical="center" wrapText="1"/>
    </xf>
    <xf numFmtId="164" fontId="33" fillId="2" borderId="86" xfId="0" applyNumberFormat="1" applyFont="1" applyFill="1" applyBorder="1" applyAlignment="1">
      <alignment horizontal="center" vertical="center"/>
    </xf>
    <xf numFmtId="164" fontId="33" fillId="2" borderId="87" xfId="0" applyNumberFormat="1" applyFont="1" applyFill="1" applyBorder="1" applyAlignment="1">
      <alignment horizontal="center" vertical="center"/>
    </xf>
    <xf numFmtId="164" fontId="11" fillId="2" borderId="0" xfId="0" applyNumberFormat="1" applyFont="1" applyFill="1" applyAlignment="1">
      <alignment vertical="center"/>
    </xf>
    <xf numFmtId="164" fontId="34" fillId="0" borderId="1" xfId="0" applyNumberFormat="1" applyFont="1" applyBorder="1" applyAlignment="1">
      <alignment horizontal="center" vertical="center"/>
    </xf>
    <xf numFmtId="0" fontId="34" fillId="0" borderId="0" xfId="0" applyFont="1"/>
    <xf numFmtId="0" fontId="34" fillId="3" borderId="34" xfId="0" applyFont="1" applyFill="1" applyBorder="1" applyAlignment="1">
      <alignment horizontal="center" vertical="center" wrapText="1"/>
    </xf>
    <xf numFmtId="0" fontId="34" fillId="3" borderId="49" xfId="0" applyFont="1" applyFill="1" applyBorder="1" applyAlignment="1">
      <alignment horizontal="center" vertical="center" wrapText="1"/>
    </xf>
    <xf numFmtId="0" fontId="34" fillId="3" borderId="47" xfId="0" applyFont="1" applyFill="1" applyBorder="1" applyAlignment="1">
      <alignment horizontal="center" vertical="center" wrapText="1"/>
    </xf>
    <xf numFmtId="164" fontId="34" fillId="0" borderId="53" xfId="0" applyNumberFormat="1" applyFont="1" applyBorder="1" applyAlignment="1">
      <alignment horizontal="center" vertical="center"/>
    </xf>
    <xf numFmtId="164" fontId="34" fillId="2" borderId="1" xfId="0" applyNumberFormat="1" applyFont="1" applyFill="1" applyBorder="1" applyAlignment="1">
      <alignment horizontal="center"/>
    </xf>
    <xf numFmtId="0" fontId="34" fillId="0" borderId="4" xfId="0" applyFont="1" applyBorder="1"/>
    <xf numFmtId="164" fontId="34" fillId="0" borderId="42" xfId="0" applyNumberFormat="1" applyFont="1" applyBorder="1" applyAlignment="1">
      <alignment horizontal="center" vertical="center"/>
    </xf>
    <xf numFmtId="164" fontId="34" fillId="0" borderId="4" xfId="0" applyNumberFormat="1" applyFont="1" applyBorder="1" applyAlignment="1">
      <alignment horizontal="center" vertical="center"/>
    </xf>
    <xf numFmtId="164" fontId="34" fillId="3" borderId="92" xfId="0" applyNumberFormat="1" applyFont="1" applyFill="1" applyBorder="1" applyAlignment="1">
      <alignment horizontal="center" vertical="center"/>
    </xf>
    <xf numFmtId="164" fontId="34" fillId="3" borderId="77" xfId="0" applyNumberFormat="1" applyFont="1" applyFill="1" applyBorder="1" applyAlignment="1">
      <alignment horizontal="center" vertical="center"/>
    </xf>
    <xf numFmtId="164" fontId="34" fillId="3" borderId="90" xfId="0" applyNumberFormat="1" applyFont="1" applyFill="1" applyBorder="1" applyAlignment="1">
      <alignment horizontal="center" vertical="center"/>
    </xf>
    <xf numFmtId="164" fontId="34" fillId="3" borderId="91" xfId="0" applyNumberFormat="1" applyFont="1" applyFill="1" applyBorder="1" applyAlignment="1">
      <alignment horizontal="center" vertical="center"/>
    </xf>
    <xf numFmtId="0" fontId="34" fillId="2" borderId="0" xfId="0" applyFont="1" applyFill="1" applyBorder="1" applyAlignment="1">
      <alignment horizontal="center" vertical="center"/>
    </xf>
    <xf numFmtId="164" fontId="34" fillId="2" borderId="0" xfId="0" applyNumberFormat="1" applyFont="1" applyFill="1" applyBorder="1" applyAlignment="1">
      <alignment horizontal="center" vertical="center"/>
    </xf>
    <xf numFmtId="164" fontId="34" fillId="2" borderId="96" xfId="0" applyNumberFormat="1" applyFont="1" applyFill="1" applyBorder="1" applyAlignment="1">
      <alignment horizontal="center" vertical="center"/>
    </xf>
    <xf numFmtId="0" fontId="34" fillId="2" borderId="0" xfId="0" applyFont="1" applyFill="1" applyBorder="1"/>
    <xf numFmtId="0" fontId="34" fillId="6" borderId="0" xfId="0" applyFont="1" applyFill="1" applyBorder="1"/>
    <xf numFmtId="164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3" borderId="0" xfId="0" applyFont="1" applyFill="1"/>
    <xf numFmtId="164" fontId="34" fillId="2" borderId="2" xfId="0" applyNumberFormat="1" applyFont="1" applyFill="1" applyBorder="1" applyAlignment="1">
      <alignment horizontal="center"/>
    </xf>
    <xf numFmtId="0" fontId="34" fillId="0" borderId="7" xfId="0" applyFont="1" applyBorder="1"/>
    <xf numFmtId="164" fontId="34" fillId="0" borderId="45" xfId="0" applyNumberFormat="1" applyFont="1" applyBorder="1" applyAlignment="1">
      <alignment horizontal="center" vertical="center"/>
    </xf>
    <xf numFmtId="164" fontId="34" fillId="0" borderId="2" xfId="0" applyNumberFormat="1" applyFont="1" applyBorder="1" applyAlignment="1">
      <alignment horizontal="center" vertical="center"/>
    </xf>
    <xf numFmtId="164" fontId="34" fillId="0" borderId="57" xfId="0" applyNumberFormat="1" applyFont="1" applyBorder="1" applyAlignment="1">
      <alignment horizontal="center" vertical="center"/>
    </xf>
    <xf numFmtId="164" fontId="34" fillId="0" borderId="7" xfId="0" applyNumberFormat="1" applyFont="1" applyBorder="1" applyAlignment="1">
      <alignment horizontal="center" vertical="center"/>
    </xf>
    <xf numFmtId="164" fontId="32" fillId="2" borderId="38" xfId="0" applyNumberFormat="1" applyFont="1" applyFill="1" applyBorder="1" applyAlignment="1">
      <alignment horizontal="center"/>
    </xf>
    <xf numFmtId="164" fontId="32" fillId="2" borderId="42" xfId="0" applyNumberFormat="1" applyFont="1" applyFill="1" applyBorder="1" applyAlignment="1">
      <alignment horizontal="center"/>
    </xf>
    <xf numFmtId="0" fontId="32" fillId="0" borderId="1" xfId="0" applyFont="1" applyBorder="1"/>
    <xf numFmtId="164" fontId="32" fillId="2" borderId="1" xfId="0" applyNumberFormat="1" applyFont="1" applyFill="1" applyBorder="1" applyAlignment="1">
      <alignment horizontal="center"/>
    </xf>
    <xf numFmtId="164" fontId="32" fillId="2" borderId="44" xfId="0" applyNumberFormat="1" applyFont="1" applyFill="1" applyBorder="1" applyAlignment="1">
      <alignment horizontal="center"/>
    </xf>
    <xf numFmtId="0" fontId="32" fillId="0" borderId="2" xfId="0" applyFont="1" applyBorder="1"/>
    <xf numFmtId="164" fontId="32" fillId="2" borderId="2" xfId="0" applyNumberFormat="1" applyFont="1" applyFill="1" applyBorder="1" applyAlignment="1">
      <alignment horizontal="center"/>
    </xf>
    <xf numFmtId="164" fontId="32" fillId="2" borderId="12" xfId="0" applyNumberFormat="1" applyFont="1" applyFill="1" applyBorder="1" applyAlignment="1">
      <alignment horizontal="center"/>
    </xf>
    <xf numFmtId="164" fontId="32" fillId="2" borderId="46" xfId="0" applyNumberFormat="1" applyFont="1" applyFill="1" applyBorder="1" applyAlignment="1">
      <alignment horizontal="center"/>
    </xf>
    <xf numFmtId="0" fontId="28" fillId="2" borderId="0" xfId="0" applyFont="1" applyFill="1"/>
    <xf numFmtId="0" fontId="36" fillId="0" borderId="0" xfId="0" applyFont="1"/>
    <xf numFmtId="0" fontId="36" fillId="2" borderId="0" xfId="0" applyFont="1" applyFill="1"/>
    <xf numFmtId="0" fontId="36" fillId="2" borderId="0" xfId="0" applyFont="1" applyFill="1" applyAlignment="1">
      <alignment vertical="center"/>
    </xf>
    <xf numFmtId="0" fontId="28" fillId="2" borderId="0" xfId="0" applyFont="1" applyFill="1" applyAlignment="1">
      <alignment horizontal="center" vertical="center"/>
    </xf>
    <xf numFmtId="0" fontId="32" fillId="2" borderId="0" xfId="0" applyFont="1" applyFill="1"/>
    <xf numFmtId="0" fontId="25" fillId="2" borderId="0" xfId="0" applyFont="1" applyFill="1" applyAlignment="1">
      <alignment horizontal="center"/>
    </xf>
    <xf numFmtId="164" fontId="25" fillId="2" borderId="0" xfId="0" applyNumberFormat="1" applyFont="1" applyFill="1" applyAlignment="1">
      <alignment horizontal="center"/>
    </xf>
    <xf numFmtId="0" fontId="25" fillId="3" borderId="0" xfId="0" applyFont="1" applyFill="1" applyAlignment="1">
      <alignment horizontal="center"/>
    </xf>
    <xf numFmtId="164" fontId="29" fillId="2" borderId="42" xfId="0" applyNumberFormat="1" applyFont="1" applyFill="1" applyBorder="1" applyAlignment="1">
      <alignment horizontal="center" vertical="center"/>
    </xf>
    <xf numFmtId="164" fontId="29" fillId="2" borderId="44" xfId="0" applyNumberFormat="1" applyFont="1" applyFill="1" applyBorder="1" applyAlignment="1">
      <alignment horizontal="center" vertical="center"/>
    </xf>
    <xf numFmtId="164" fontId="27" fillId="2" borderId="38" xfId="0" applyNumberFormat="1" applyFont="1" applyFill="1" applyBorder="1" applyAlignment="1">
      <alignment horizontal="center" vertical="center"/>
    </xf>
    <xf numFmtId="164" fontId="26" fillId="2" borderId="1" xfId="0" applyNumberFormat="1" applyFont="1" applyFill="1" applyBorder="1" applyAlignment="1">
      <alignment horizontal="center" vertical="center"/>
    </xf>
    <xf numFmtId="0" fontId="25" fillId="3" borderId="0" xfId="0" applyFont="1" applyFill="1" applyAlignment="1">
      <alignment vertical="center"/>
    </xf>
    <xf numFmtId="164" fontId="34" fillId="0" borderId="0" xfId="0" applyNumberFormat="1" applyFont="1"/>
    <xf numFmtId="0" fontId="25" fillId="0" borderId="0" xfId="0" applyFont="1" applyAlignment="1">
      <alignment horizontal="center" vertical="center"/>
    </xf>
    <xf numFmtId="164" fontId="34" fillId="0" borderId="98" xfId="0" applyNumberFormat="1" applyFont="1" applyBorder="1" applyAlignment="1">
      <alignment horizontal="center" vertical="center"/>
    </xf>
    <xf numFmtId="0" fontId="34" fillId="6" borderId="0" xfId="0" applyFont="1" applyFill="1" applyBorder="1" applyAlignment="1">
      <alignment horizontal="center" vertical="center"/>
    </xf>
    <xf numFmtId="164" fontId="34" fillId="0" borderId="105" xfId="0" applyNumberFormat="1" applyFont="1" applyBorder="1" applyAlignment="1">
      <alignment horizontal="center" vertical="center"/>
    </xf>
    <xf numFmtId="164" fontId="34" fillId="0" borderId="103" xfId="0" applyNumberFormat="1" applyFont="1" applyBorder="1" applyAlignment="1">
      <alignment horizontal="center"/>
    </xf>
    <xf numFmtId="164" fontId="34" fillId="2" borderId="103" xfId="0" applyNumberFormat="1" applyFont="1" applyFill="1" applyBorder="1" applyAlignment="1">
      <alignment horizontal="center"/>
    </xf>
    <xf numFmtId="164" fontId="34" fillId="0" borderId="106" xfId="0" applyNumberFormat="1" applyFont="1" applyBorder="1" applyAlignment="1">
      <alignment horizontal="center"/>
    </xf>
    <xf numFmtId="164" fontId="34" fillId="0" borderId="83" xfId="0" applyNumberFormat="1" applyFont="1" applyBorder="1" applyAlignment="1">
      <alignment horizontal="center" vertical="center"/>
    </xf>
    <xf numFmtId="164" fontId="34" fillId="0" borderId="84" xfId="0" applyNumberFormat="1" applyFont="1" applyBorder="1" applyAlignment="1">
      <alignment horizontal="center" vertical="center"/>
    </xf>
    <xf numFmtId="164" fontId="34" fillId="3" borderId="97" xfId="0" applyNumberFormat="1" applyFont="1" applyFill="1" applyBorder="1" applyAlignment="1">
      <alignment horizontal="center" vertical="center"/>
    </xf>
    <xf numFmtId="164" fontId="34" fillId="9" borderId="97" xfId="0" applyNumberFormat="1" applyFont="1" applyFill="1" applyBorder="1" applyAlignment="1">
      <alignment horizontal="center" vertical="center"/>
    </xf>
    <xf numFmtId="164" fontId="34" fillId="0" borderId="111" xfId="0" applyNumberFormat="1" applyFont="1" applyBorder="1" applyAlignment="1">
      <alignment horizontal="center" vertical="center"/>
    </xf>
    <xf numFmtId="164" fontId="34" fillId="0" borderId="100" xfId="0" applyNumberFormat="1" applyFont="1" applyBorder="1" applyAlignment="1">
      <alignment horizontal="center" vertical="center"/>
    </xf>
    <xf numFmtId="164" fontId="34" fillId="2" borderId="42" xfId="0" applyNumberFormat="1" applyFont="1" applyFill="1" applyBorder="1" applyAlignment="1">
      <alignment horizontal="center" vertical="center"/>
    </xf>
    <xf numFmtId="164" fontId="34" fillId="2" borderId="1" xfId="0" applyNumberFormat="1" applyFont="1" applyFill="1" applyBorder="1" applyAlignment="1">
      <alignment horizontal="center" vertical="center"/>
    </xf>
    <xf numFmtId="164" fontId="34" fillId="2" borderId="53" xfId="0" applyNumberFormat="1" applyFont="1" applyFill="1" applyBorder="1" applyAlignment="1">
      <alignment horizontal="center" vertical="center"/>
    </xf>
    <xf numFmtId="164" fontId="35" fillId="4" borderId="38" xfId="0" applyNumberFormat="1" applyFont="1" applyFill="1" applyBorder="1" applyAlignment="1">
      <alignment horizontal="center" vertical="center" wrapText="1"/>
    </xf>
    <xf numFmtId="164" fontId="35" fillId="5" borderId="38" xfId="0" applyNumberFormat="1" applyFont="1" applyFill="1" applyBorder="1" applyAlignment="1">
      <alignment horizontal="center" vertical="center" wrapText="1"/>
    </xf>
    <xf numFmtId="164" fontId="35" fillId="2" borderId="1" xfId="0" applyNumberFormat="1" applyFont="1" applyFill="1" applyBorder="1" applyAlignment="1">
      <alignment horizontal="center" vertical="center" wrapText="1"/>
    </xf>
    <xf numFmtId="164" fontId="35" fillId="4" borderId="1" xfId="0" applyNumberFormat="1" applyFont="1" applyFill="1" applyBorder="1" applyAlignment="1">
      <alignment horizontal="center" vertical="center" wrapText="1"/>
    </xf>
    <xf numFmtId="164" fontId="34" fillId="4" borderId="1" xfId="0" applyNumberFormat="1" applyFont="1" applyFill="1" applyBorder="1" applyAlignment="1">
      <alignment horizontal="center" vertical="center" wrapText="1"/>
    </xf>
    <xf numFmtId="164" fontId="35" fillId="2" borderId="1" xfId="0" applyNumberFormat="1" applyFont="1" applyFill="1" applyBorder="1" applyAlignment="1">
      <alignment horizontal="center"/>
    </xf>
    <xf numFmtId="0" fontId="35" fillId="2" borderId="1" xfId="0" applyFont="1" applyFill="1" applyBorder="1" applyAlignment="1">
      <alignment horizontal="left"/>
    </xf>
    <xf numFmtId="164" fontId="23" fillId="2" borderId="1" xfId="0" applyNumberFormat="1" applyFont="1" applyFill="1" applyBorder="1" applyAlignment="1">
      <alignment horizontal="center" vertical="center"/>
    </xf>
    <xf numFmtId="164" fontId="23" fillId="2" borderId="1" xfId="0" applyNumberFormat="1" applyFont="1" applyFill="1" applyBorder="1" applyAlignment="1">
      <alignment horizontal="center" vertical="center" wrapText="1"/>
    </xf>
    <xf numFmtId="164" fontId="23" fillId="7" borderId="1" xfId="0" applyNumberFormat="1" applyFont="1" applyFill="1" applyBorder="1" applyAlignment="1">
      <alignment horizontal="center" vertical="center" wrapText="1"/>
    </xf>
    <xf numFmtId="164" fontId="23" fillId="8" borderId="38" xfId="0" applyNumberFormat="1" applyFont="1" applyFill="1" applyBorder="1" applyAlignment="1">
      <alignment horizontal="center" vertical="center" wrapText="1"/>
    </xf>
    <xf numFmtId="164" fontId="23" fillId="7" borderId="38" xfId="0" applyNumberFormat="1" applyFont="1" applyFill="1" applyBorder="1" applyAlignment="1">
      <alignment horizontal="center" vertical="center" wrapText="1"/>
    </xf>
    <xf numFmtId="164" fontId="35" fillId="2" borderId="56" xfId="0" applyNumberFormat="1" applyFont="1" applyFill="1" applyBorder="1" applyAlignment="1">
      <alignment horizontal="center"/>
    </xf>
    <xf numFmtId="0" fontId="35" fillId="2" borderId="12" xfId="0" applyFont="1" applyFill="1" applyBorder="1" applyAlignment="1">
      <alignment horizontal="left"/>
    </xf>
    <xf numFmtId="164" fontId="35" fillId="2" borderId="12" xfId="0" applyNumberFormat="1" applyFont="1" applyFill="1" applyBorder="1" applyAlignment="1">
      <alignment horizontal="center"/>
    </xf>
    <xf numFmtId="0" fontId="35" fillId="2" borderId="12" xfId="0" applyFont="1" applyFill="1" applyBorder="1" applyAlignment="1">
      <alignment horizontal="left" vertical="center"/>
    </xf>
    <xf numFmtId="164" fontId="35" fillId="2" borderId="12" xfId="0" applyNumberFormat="1" applyFont="1" applyFill="1" applyBorder="1" applyAlignment="1">
      <alignment horizontal="center" vertical="center" wrapText="1"/>
    </xf>
    <xf numFmtId="164" fontId="35" fillId="4" borderId="12" xfId="0" applyNumberFormat="1" applyFont="1" applyFill="1" applyBorder="1" applyAlignment="1">
      <alignment horizontal="center" vertical="center" wrapText="1"/>
    </xf>
    <xf numFmtId="164" fontId="35" fillId="5" borderId="12" xfId="0" applyNumberFormat="1" applyFont="1" applyFill="1" applyBorder="1" applyAlignment="1">
      <alignment horizontal="center" vertical="center" wrapText="1"/>
    </xf>
    <xf numFmtId="164" fontId="35" fillId="2" borderId="12" xfId="0" applyNumberFormat="1" applyFont="1" applyFill="1" applyBorder="1" applyAlignment="1">
      <alignment horizontal="center" vertical="center"/>
    </xf>
    <xf numFmtId="164" fontId="35" fillId="3" borderId="77" xfId="0" applyNumberFormat="1" applyFont="1" applyFill="1" applyBorder="1" applyAlignment="1">
      <alignment horizontal="center" vertical="center"/>
    </xf>
    <xf numFmtId="164" fontId="35" fillId="3" borderId="78" xfId="0" applyNumberFormat="1" applyFont="1" applyFill="1" applyBorder="1" applyAlignment="1">
      <alignment horizontal="center" vertical="center"/>
    </xf>
    <xf numFmtId="0" fontId="34" fillId="0" borderId="0" xfId="0" applyFont="1" applyAlignment="1">
      <alignment vertical="center"/>
    </xf>
    <xf numFmtId="164" fontId="34" fillId="0" borderId="0" xfId="0" applyNumberFormat="1" applyFont="1" applyAlignment="1">
      <alignment vertical="center"/>
    </xf>
    <xf numFmtId="0" fontId="34" fillId="0" borderId="1" xfId="0" applyFont="1" applyBorder="1" applyAlignment="1">
      <alignment vertical="center"/>
    </xf>
    <xf numFmtId="164" fontId="34" fillId="4" borderId="1" xfId="0" applyNumberFormat="1" applyFont="1" applyFill="1" applyBorder="1" applyAlignment="1">
      <alignment horizontal="center" vertical="center"/>
    </xf>
    <xf numFmtId="164" fontId="34" fillId="5" borderId="1" xfId="0" applyNumberFormat="1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34" fillId="0" borderId="0" xfId="0" applyFont="1" applyAlignment="1">
      <alignment vertical="top"/>
    </xf>
    <xf numFmtId="164" fontId="34" fillId="2" borderId="2" xfId="0" applyNumberFormat="1" applyFont="1" applyFill="1" applyBorder="1" applyAlignment="1">
      <alignment horizontal="center" vertical="center"/>
    </xf>
    <xf numFmtId="0" fontId="34" fillId="2" borderId="2" xfId="0" applyFont="1" applyFill="1" applyBorder="1" applyAlignment="1">
      <alignment vertical="center"/>
    </xf>
    <xf numFmtId="164" fontId="34" fillId="4" borderId="2" xfId="0" applyNumberFormat="1" applyFont="1" applyFill="1" applyBorder="1" applyAlignment="1">
      <alignment horizontal="center" vertical="center"/>
    </xf>
    <xf numFmtId="0" fontId="34" fillId="2" borderId="2" xfId="0" applyFont="1" applyFill="1" applyBorder="1" applyAlignment="1">
      <alignment horizontal="center" vertical="center"/>
    </xf>
    <xf numFmtId="164" fontId="34" fillId="3" borderId="15" xfId="0" applyNumberFormat="1" applyFont="1" applyFill="1" applyBorder="1" applyAlignment="1">
      <alignment horizontal="center" vertical="center"/>
    </xf>
    <xf numFmtId="164" fontId="34" fillId="3" borderId="16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164" fontId="34" fillId="6" borderId="42" xfId="0" applyNumberFormat="1" applyFont="1" applyFill="1" applyBorder="1" applyAlignment="1">
      <alignment horizontal="center" vertical="center"/>
    </xf>
    <xf numFmtId="0" fontId="32" fillId="2" borderId="83" xfId="0" applyFont="1" applyFill="1" applyBorder="1" applyAlignment="1">
      <alignment horizontal="center" vertical="center" wrapText="1"/>
    </xf>
    <xf numFmtId="0" fontId="32" fillId="2" borderId="83" xfId="0" applyFont="1" applyFill="1" applyBorder="1" applyAlignment="1">
      <alignment horizontal="center" vertical="center" textRotation="90" wrapText="1"/>
    </xf>
    <xf numFmtId="0" fontId="38" fillId="6" borderId="0" xfId="0" applyFont="1" applyFill="1"/>
    <xf numFmtId="0" fontId="38" fillId="6" borderId="98" xfId="0" applyFont="1" applyFill="1" applyBorder="1"/>
    <xf numFmtId="14" fontId="38" fillId="6" borderId="98" xfId="0" applyNumberFormat="1" applyFont="1" applyFill="1" applyBorder="1"/>
    <xf numFmtId="0" fontId="38" fillId="6" borderId="98" xfId="0" applyFont="1" applyFill="1" applyBorder="1" applyAlignment="1">
      <alignment horizontal="center"/>
    </xf>
    <xf numFmtId="0" fontId="38" fillId="6" borderId="0" xfId="0" applyFont="1" applyFill="1" applyAlignment="1">
      <alignment horizontal="center"/>
    </xf>
    <xf numFmtId="0" fontId="38" fillId="10" borderId="98" xfId="0" applyFont="1" applyFill="1" applyBorder="1" applyAlignment="1">
      <alignment horizontal="center"/>
    </xf>
    <xf numFmtId="0" fontId="38" fillId="10" borderId="98" xfId="0" applyFont="1" applyFill="1" applyBorder="1"/>
    <xf numFmtId="14" fontId="38" fillId="10" borderId="98" xfId="0" applyNumberFormat="1" applyFont="1" applyFill="1" applyBorder="1"/>
    <xf numFmtId="164" fontId="34" fillId="6" borderId="1" xfId="0" applyNumberFormat="1" applyFont="1" applyFill="1" applyBorder="1" applyAlignment="1">
      <alignment horizontal="center" vertical="center"/>
    </xf>
    <xf numFmtId="0" fontId="34" fillId="6" borderId="1" xfId="0" applyFont="1" applyFill="1" applyBorder="1" applyAlignment="1">
      <alignment vertical="center"/>
    </xf>
    <xf numFmtId="0" fontId="34" fillId="6" borderId="1" xfId="0" applyFont="1" applyFill="1" applyBorder="1" applyAlignment="1">
      <alignment horizontal="center" vertical="center"/>
    </xf>
    <xf numFmtId="164" fontId="34" fillId="7" borderId="1" xfId="0" applyNumberFormat="1" applyFont="1" applyFill="1" applyBorder="1" applyAlignment="1">
      <alignment horizontal="center" vertical="center"/>
    </xf>
    <xf numFmtId="164" fontId="34" fillId="8" borderId="1" xfId="0" applyNumberFormat="1" applyFont="1" applyFill="1" applyBorder="1" applyAlignment="1">
      <alignment horizontal="center" vertical="center"/>
    </xf>
    <xf numFmtId="164" fontId="8" fillId="2" borderId="0" xfId="0" applyNumberFormat="1" applyFont="1" applyFill="1" applyAlignment="1">
      <alignment horizontal="center"/>
    </xf>
    <xf numFmtId="0" fontId="24" fillId="0" borderId="0" xfId="0" applyFont="1"/>
    <xf numFmtId="0" fontId="24" fillId="0" borderId="0" xfId="0" applyFont="1" applyAlignment="1">
      <alignment vertical="center"/>
    </xf>
    <xf numFmtId="0" fontId="39" fillId="0" borderId="0" xfId="0" applyFont="1"/>
    <xf numFmtId="0" fontId="40" fillId="0" borderId="0" xfId="0" applyFont="1"/>
    <xf numFmtId="0" fontId="38" fillId="0" borderId="0" xfId="0" applyFont="1"/>
    <xf numFmtId="0" fontId="41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42" fillId="0" borderId="0" xfId="0" applyFont="1" applyAlignment="1">
      <alignment horizontal="center"/>
    </xf>
    <xf numFmtId="0" fontId="27" fillId="2" borderId="0" xfId="0" applyFont="1" applyFill="1" applyAlignment="1">
      <alignment horizontal="left" vertical="center"/>
    </xf>
    <xf numFmtId="0" fontId="34" fillId="6" borderId="0" xfId="0" applyFont="1" applyFill="1" applyAlignment="1">
      <alignment vertical="top"/>
    </xf>
    <xf numFmtId="0" fontId="34" fillId="2" borderId="0" xfId="0" applyFont="1" applyFill="1" applyAlignment="1">
      <alignment vertical="top"/>
    </xf>
    <xf numFmtId="0" fontId="34" fillId="2" borderId="1" xfId="0" applyFont="1" applyFill="1" applyBorder="1" applyAlignment="1">
      <alignment vertical="center"/>
    </xf>
    <xf numFmtId="0" fontId="34" fillId="2" borderId="1" xfId="0" applyFont="1" applyFill="1" applyBorder="1" applyAlignment="1">
      <alignment horizontal="center" vertical="center"/>
    </xf>
    <xf numFmtId="0" fontId="35" fillId="3" borderId="2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164" fontId="35" fillId="2" borderId="1" xfId="0" applyNumberFormat="1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left" vertical="center"/>
    </xf>
    <xf numFmtId="164" fontId="35" fillId="2" borderId="38" xfId="0" applyNumberFormat="1" applyFont="1" applyFill="1" applyBorder="1" applyAlignment="1">
      <alignment horizontal="center" vertical="center"/>
    </xf>
    <xf numFmtId="0" fontId="35" fillId="3" borderId="34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/>
    </xf>
    <xf numFmtId="0" fontId="34" fillId="3" borderId="33" xfId="0" applyFont="1" applyFill="1" applyBorder="1" applyAlignment="1">
      <alignment horizontal="center" vertical="center"/>
    </xf>
    <xf numFmtId="164" fontId="34" fillId="3" borderId="95" xfId="0" applyNumberFormat="1" applyFont="1" applyFill="1" applyBorder="1" applyAlignment="1">
      <alignment horizontal="center" vertical="center"/>
    </xf>
    <xf numFmtId="164" fontId="43" fillId="2" borderId="42" xfId="0" applyNumberFormat="1" applyFont="1" applyFill="1" applyBorder="1" applyAlignment="1">
      <alignment horizontal="center"/>
    </xf>
    <xf numFmtId="0" fontId="43" fillId="0" borderId="1" xfId="0" applyFont="1" applyBorder="1"/>
    <xf numFmtId="164" fontId="43" fillId="2" borderId="1" xfId="0" applyNumberFormat="1" applyFont="1" applyFill="1" applyBorder="1" applyAlignment="1">
      <alignment horizontal="center"/>
    </xf>
    <xf numFmtId="164" fontId="43" fillId="2" borderId="38" xfId="0" applyNumberFormat="1" applyFont="1" applyFill="1" applyBorder="1" applyAlignment="1">
      <alignment horizontal="center"/>
    </xf>
    <xf numFmtId="164" fontId="43" fillId="2" borderId="44" xfId="0" applyNumberFormat="1" applyFont="1" applyFill="1" applyBorder="1" applyAlignment="1">
      <alignment horizontal="center"/>
    </xf>
    <xf numFmtId="0" fontId="44" fillId="2" borderId="0" xfId="0" applyFont="1" applyFill="1"/>
    <xf numFmtId="164" fontId="43" fillId="2" borderId="52" xfId="0" applyNumberFormat="1" applyFont="1" applyFill="1" applyBorder="1" applyAlignment="1">
      <alignment horizontal="center"/>
    </xf>
    <xf numFmtId="0" fontId="43" fillId="0" borderId="38" xfId="0" applyFont="1" applyBorder="1"/>
    <xf numFmtId="164" fontId="43" fillId="2" borderId="53" xfId="0" applyNumberFormat="1" applyFont="1" applyFill="1" applyBorder="1" applyAlignment="1">
      <alignment horizontal="center"/>
    </xf>
    <xf numFmtId="164" fontId="44" fillId="2" borderId="0" xfId="0" applyNumberFormat="1" applyFont="1" applyFill="1"/>
    <xf numFmtId="0" fontId="32" fillId="3" borderId="34" xfId="0" applyFont="1" applyFill="1" applyBorder="1" applyAlignment="1">
      <alignment horizontal="center" vertical="center" wrapText="1"/>
    </xf>
    <xf numFmtId="0" fontId="32" fillId="3" borderId="34" xfId="0" applyFont="1" applyFill="1" applyBorder="1" applyAlignment="1">
      <alignment horizontal="center" vertical="center"/>
    </xf>
    <xf numFmtId="0" fontId="35" fillId="3" borderId="4" xfId="0" applyFont="1" applyFill="1" applyBorder="1" applyAlignment="1">
      <alignment horizontal="center" vertical="center"/>
    </xf>
    <xf numFmtId="0" fontId="35" fillId="3" borderId="5" xfId="0" applyFont="1" applyFill="1" applyBorder="1" applyAlignment="1">
      <alignment horizontal="center" vertical="center"/>
    </xf>
    <xf numFmtId="0" fontId="35" fillId="3" borderId="6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165" fontId="34" fillId="0" borderId="3" xfId="0" applyNumberFormat="1" applyFont="1" applyBorder="1" applyAlignment="1">
      <alignment horizontal="center" vertical="center"/>
    </xf>
    <xf numFmtId="0" fontId="35" fillId="3" borderId="7" xfId="0" applyFont="1" applyFill="1" applyBorder="1" applyAlignment="1">
      <alignment horizontal="center" vertical="center" wrapText="1"/>
    </xf>
    <xf numFmtId="0" fontId="35" fillId="3" borderId="8" xfId="0" applyFont="1" applyFill="1" applyBorder="1" applyAlignment="1">
      <alignment horizontal="center" vertical="center" wrapText="1"/>
    </xf>
    <xf numFmtId="0" fontId="35" fillId="3" borderId="9" xfId="0" applyFont="1" applyFill="1" applyBorder="1" applyAlignment="1">
      <alignment horizontal="center" vertical="center" wrapText="1"/>
    </xf>
    <xf numFmtId="0" fontId="35" fillId="3" borderId="10" xfId="0" applyFont="1" applyFill="1" applyBorder="1" applyAlignment="1">
      <alignment horizontal="center" vertical="center" wrapText="1"/>
    </xf>
    <xf numFmtId="0" fontId="35" fillId="3" borderId="3" xfId="0" applyFont="1" applyFill="1" applyBorder="1" applyAlignment="1">
      <alignment horizontal="center" vertical="center" wrapText="1"/>
    </xf>
    <xf numFmtId="0" fontId="35" fillId="3" borderId="11" xfId="0" applyFont="1" applyFill="1" applyBorder="1" applyAlignment="1">
      <alignment horizontal="center" vertical="center" wrapText="1"/>
    </xf>
    <xf numFmtId="0" fontId="35" fillId="3" borderId="2" xfId="0" applyFont="1" applyFill="1" applyBorder="1" applyAlignment="1">
      <alignment horizontal="center" vertical="center" wrapText="1"/>
    </xf>
    <xf numFmtId="0" fontId="35" fillId="3" borderId="12" xfId="0" applyFont="1" applyFill="1" applyBorder="1" applyAlignment="1">
      <alignment horizontal="center" vertical="center"/>
    </xf>
    <xf numFmtId="0" fontId="35" fillId="3" borderId="2" xfId="0" applyFont="1" applyFill="1" applyBorder="1" applyAlignment="1">
      <alignment horizontal="center" vertical="center" textRotation="90"/>
    </xf>
    <xf numFmtId="0" fontId="35" fillId="3" borderId="12" xfId="0" applyFont="1" applyFill="1" applyBorder="1" applyAlignment="1">
      <alignment horizontal="center" vertical="center" textRotation="90"/>
    </xf>
    <xf numFmtId="0" fontId="24" fillId="3" borderId="13" xfId="0" applyFont="1" applyFill="1" applyBorder="1" applyAlignment="1">
      <alignment horizontal="center" vertical="center"/>
    </xf>
    <xf numFmtId="0" fontId="24" fillId="3" borderId="14" xfId="0" applyFont="1" applyFill="1" applyBorder="1" applyAlignment="1">
      <alignment horizontal="center" vertical="center"/>
    </xf>
    <xf numFmtId="0" fontId="35" fillId="3" borderId="2" xfId="0" applyFont="1" applyFill="1" applyBorder="1" applyAlignment="1">
      <alignment horizontal="center" vertical="center"/>
    </xf>
    <xf numFmtId="0" fontId="35" fillId="3" borderId="2" xfId="0" applyFont="1" applyFill="1" applyBorder="1" applyAlignment="1">
      <alignment horizontal="center" vertical="center" textRotation="90" wrapText="1"/>
    </xf>
    <xf numFmtId="0" fontId="23" fillId="2" borderId="0" xfId="0" applyFont="1" applyFill="1" applyBorder="1" applyAlignment="1">
      <alignment horizontal="center"/>
    </xf>
    <xf numFmtId="0" fontId="34" fillId="0" borderId="0" xfId="0" applyFont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2" fontId="34" fillId="2" borderId="23" xfId="0" applyNumberFormat="1" applyFont="1" applyFill="1" applyBorder="1" applyAlignment="1">
      <alignment horizontal="center"/>
    </xf>
    <xf numFmtId="0" fontId="35" fillId="3" borderId="26" xfId="0" applyFont="1" applyFill="1" applyBorder="1" applyAlignment="1">
      <alignment horizontal="center" vertical="center"/>
    </xf>
    <xf numFmtId="0" fontId="35" fillId="3" borderId="42" xfId="0" applyFont="1" applyFill="1" applyBorder="1" applyAlignment="1">
      <alignment horizontal="center" vertical="center"/>
    </xf>
    <xf numFmtId="0" fontId="35" fillId="3" borderId="33" xfId="0" applyFont="1" applyFill="1" applyBorder="1" applyAlignment="1">
      <alignment horizontal="center" vertical="center"/>
    </xf>
    <xf numFmtId="0" fontId="35" fillId="3" borderId="27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5" fillId="3" borderId="34" xfId="0" applyFont="1" applyFill="1" applyBorder="1" applyAlignment="1">
      <alignment horizontal="center" vertical="center"/>
    </xf>
    <xf numFmtId="0" fontId="35" fillId="3" borderId="27" xfId="0" applyFont="1" applyFill="1" applyBorder="1" applyAlignment="1">
      <alignment horizontal="center" vertical="center" wrapText="1"/>
    </xf>
    <xf numFmtId="0" fontId="35" fillId="3" borderId="1" xfId="0" applyFont="1" applyFill="1" applyBorder="1" applyAlignment="1">
      <alignment horizontal="center" vertical="center" wrapText="1"/>
    </xf>
    <xf numFmtId="0" fontId="35" fillId="3" borderId="34" xfId="0" applyFont="1" applyFill="1" applyBorder="1" applyAlignment="1">
      <alignment horizontal="center" vertical="center" wrapText="1"/>
    </xf>
    <xf numFmtId="0" fontId="35" fillId="3" borderId="27" xfId="0" applyFont="1" applyFill="1" applyBorder="1" applyAlignment="1">
      <alignment horizontal="center" vertical="center" textRotation="90" wrapText="1"/>
    </xf>
    <xf numFmtId="0" fontId="35" fillId="3" borderId="1" xfId="0" applyFont="1" applyFill="1" applyBorder="1" applyAlignment="1">
      <alignment horizontal="center" vertical="center" textRotation="90" wrapText="1"/>
    </xf>
    <xf numFmtId="0" fontId="35" fillId="3" borderId="34" xfId="0" applyFont="1" applyFill="1" applyBorder="1" applyAlignment="1">
      <alignment horizontal="center" vertical="center" textRotation="90" wrapText="1"/>
    </xf>
    <xf numFmtId="0" fontId="35" fillId="3" borderId="27" xfId="0" applyFont="1" applyFill="1" applyBorder="1" applyAlignment="1">
      <alignment horizontal="center" vertical="center" textRotation="90"/>
    </xf>
    <xf numFmtId="0" fontId="35" fillId="3" borderId="1" xfId="0" applyFont="1" applyFill="1" applyBorder="1" applyAlignment="1">
      <alignment horizontal="center" vertical="center" textRotation="90"/>
    </xf>
    <xf numFmtId="0" fontId="35" fillId="3" borderId="34" xfId="0" applyFont="1" applyFill="1" applyBorder="1" applyAlignment="1">
      <alignment horizontal="center" vertical="center" textRotation="90"/>
    </xf>
    <xf numFmtId="0" fontId="35" fillId="3" borderId="43" xfId="0" applyFont="1" applyFill="1" applyBorder="1" applyAlignment="1">
      <alignment horizontal="center" vertical="center" textRotation="90"/>
    </xf>
    <xf numFmtId="0" fontId="35" fillId="3" borderId="44" xfId="0" applyFont="1" applyFill="1" applyBorder="1" applyAlignment="1">
      <alignment horizontal="center" vertical="center" textRotation="90"/>
    </xf>
    <xf numFmtId="0" fontId="35" fillId="3" borderId="49" xfId="0" applyFont="1" applyFill="1" applyBorder="1" applyAlignment="1">
      <alignment horizontal="center" vertical="center" textRotation="90"/>
    </xf>
    <xf numFmtId="164" fontId="35" fillId="2" borderId="1" xfId="0" applyNumberFormat="1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left" vertical="center"/>
    </xf>
    <xf numFmtId="0" fontId="35" fillId="2" borderId="1" xfId="0" applyFont="1" applyFill="1" applyBorder="1" applyAlignment="1">
      <alignment horizontal="center" vertical="center"/>
    </xf>
    <xf numFmtId="164" fontId="35" fillId="2" borderId="2" xfId="0" applyNumberFormat="1" applyFont="1" applyFill="1" applyBorder="1" applyAlignment="1">
      <alignment horizontal="center" vertical="center"/>
    </xf>
    <xf numFmtId="164" fontId="35" fillId="2" borderId="38" xfId="0" applyNumberFormat="1" applyFont="1" applyFill="1" applyBorder="1" applyAlignment="1">
      <alignment horizontal="center" vertical="center"/>
    </xf>
    <xf numFmtId="0" fontId="35" fillId="2" borderId="2" xfId="0" applyFont="1" applyFill="1" applyBorder="1" applyAlignment="1">
      <alignment horizontal="center" vertical="center"/>
    </xf>
    <xf numFmtId="0" fontId="35" fillId="2" borderId="38" xfId="0" applyFont="1" applyFill="1" applyBorder="1" applyAlignment="1">
      <alignment horizontal="center" vertical="center"/>
    </xf>
    <xf numFmtId="0" fontId="35" fillId="3" borderId="76" xfId="0" applyFont="1" applyFill="1" applyBorder="1" applyAlignment="1">
      <alignment horizontal="center" vertical="center"/>
    </xf>
    <xf numFmtId="0" fontId="35" fillId="3" borderId="7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2" fillId="3" borderId="69" xfId="0" applyFont="1" applyFill="1" applyBorder="1" applyAlignment="1">
      <alignment horizontal="center" vertical="center"/>
    </xf>
    <xf numFmtId="0" fontId="2" fillId="3" borderId="71" xfId="0" applyFont="1" applyFill="1" applyBorder="1" applyAlignment="1">
      <alignment horizontal="center" vertical="center"/>
    </xf>
    <xf numFmtId="0" fontId="2" fillId="3" borderId="51" xfId="0" applyFont="1" applyFill="1" applyBorder="1" applyAlignment="1">
      <alignment horizontal="center" vertical="center"/>
    </xf>
    <xf numFmtId="0" fontId="2" fillId="3" borderId="72" xfId="0" applyFont="1" applyFill="1" applyBorder="1" applyAlignment="1">
      <alignment horizontal="center" vertical="center"/>
    </xf>
    <xf numFmtId="0" fontId="2" fillId="3" borderId="70" xfId="0" applyFont="1" applyFill="1" applyBorder="1" applyAlignment="1">
      <alignment horizontal="center" vertical="center"/>
    </xf>
    <xf numFmtId="0" fontId="2" fillId="3" borderId="73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0" fontId="7" fillId="3" borderId="15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164" fontId="4" fillId="2" borderId="69" xfId="0" applyNumberFormat="1" applyFont="1" applyFill="1" applyBorder="1" applyAlignment="1">
      <alignment horizontal="center" vertical="center"/>
    </xf>
    <xf numFmtId="164" fontId="4" fillId="2" borderId="71" xfId="0" applyNumberFormat="1" applyFont="1" applyFill="1" applyBorder="1" applyAlignment="1">
      <alignment horizontal="center" vertical="center"/>
    </xf>
    <xf numFmtId="0" fontId="4" fillId="2" borderId="51" xfId="0" applyFont="1" applyFill="1" applyBorder="1" applyAlignment="1">
      <alignment horizontal="left" vertical="center"/>
    </xf>
    <xf numFmtId="0" fontId="4" fillId="2" borderId="72" xfId="0" applyFont="1" applyFill="1" applyBorder="1" applyAlignment="1">
      <alignment horizontal="left" vertical="center"/>
    </xf>
    <xf numFmtId="164" fontId="2" fillId="3" borderId="51" xfId="0" applyNumberFormat="1" applyFont="1" applyFill="1" applyBorder="1" applyAlignment="1">
      <alignment horizontal="center" vertical="center"/>
    </xf>
    <xf numFmtId="164" fontId="4" fillId="2" borderId="10" xfId="0" applyNumberFormat="1" applyFont="1" applyFill="1" applyBorder="1" applyAlignment="1">
      <alignment horizontal="center" vertical="center"/>
    </xf>
    <xf numFmtId="164" fontId="4" fillId="2" borderId="7" xfId="0" applyNumberFormat="1" applyFont="1" applyFill="1" applyBorder="1" applyAlignment="1">
      <alignment horizontal="center" vertical="center"/>
    </xf>
    <xf numFmtId="0" fontId="4" fillId="2" borderId="65" xfId="0" applyFont="1" applyFill="1" applyBorder="1" applyAlignment="1">
      <alignment horizontal="left" vertical="center"/>
    </xf>
    <xf numFmtId="0" fontId="4" fillId="2" borderId="54" xfId="0" applyFont="1" applyFill="1" applyBorder="1" applyAlignment="1">
      <alignment horizontal="left" vertical="center"/>
    </xf>
    <xf numFmtId="164" fontId="2" fillId="3" borderId="65" xfId="0" applyNumberFormat="1" applyFont="1" applyFill="1" applyBorder="1" applyAlignment="1">
      <alignment horizontal="center" vertical="center"/>
    </xf>
    <xf numFmtId="0" fontId="2" fillId="3" borderId="54" xfId="0" applyFont="1" applyFill="1" applyBorder="1" applyAlignment="1">
      <alignment horizontal="center" vertical="center"/>
    </xf>
    <xf numFmtId="164" fontId="4" fillId="2" borderId="38" xfId="0" applyNumberFormat="1" applyFont="1" applyFill="1" applyBorder="1" applyAlignment="1">
      <alignment horizontal="center" vertical="center"/>
    </xf>
    <xf numFmtId="164" fontId="4" fillId="2" borderId="2" xfId="0" applyNumberFormat="1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26" xfId="0" applyNumberFormat="1" applyFont="1" applyFill="1" applyBorder="1" applyAlignment="1">
      <alignment horizontal="center" vertical="center"/>
    </xf>
    <xf numFmtId="164" fontId="4" fillId="2" borderId="33" xfId="0" applyNumberFormat="1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left" vertical="center"/>
    </xf>
    <xf numFmtId="0" fontId="4" fillId="2" borderId="34" xfId="0" applyFont="1" applyFill="1" applyBorder="1" applyAlignment="1">
      <alignment horizontal="left" vertical="center"/>
    </xf>
    <xf numFmtId="0" fontId="2" fillId="3" borderId="33" xfId="0" applyFont="1" applyFill="1" applyBorder="1" applyAlignment="1">
      <alignment horizontal="center" vertical="center"/>
    </xf>
    <xf numFmtId="0" fontId="2" fillId="3" borderId="34" xfId="0" applyFont="1" applyFill="1" applyBorder="1" applyAlignment="1">
      <alignment horizontal="center" vertical="center"/>
    </xf>
    <xf numFmtId="0" fontId="2" fillId="3" borderId="49" xfId="0" applyFont="1" applyFill="1" applyBorder="1" applyAlignment="1">
      <alignment horizontal="center" vertical="center"/>
    </xf>
    <xf numFmtId="164" fontId="2" fillId="3" borderId="26" xfId="0" applyNumberFormat="1" applyFont="1" applyFill="1" applyBorder="1" applyAlignment="1">
      <alignment horizontal="center" vertical="center"/>
    </xf>
    <xf numFmtId="164" fontId="2" fillId="3" borderId="27" xfId="0" applyNumberFormat="1" applyFont="1" applyFill="1" applyBorder="1" applyAlignment="1">
      <alignment horizontal="center" vertical="center"/>
    </xf>
    <xf numFmtId="164" fontId="2" fillId="3" borderId="42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34" fillId="3" borderId="26" xfId="0" applyFont="1" applyFill="1" applyBorder="1" applyAlignment="1">
      <alignment horizontal="center" vertical="center" wrapText="1"/>
    </xf>
    <xf numFmtId="0" fontId="34" fillId="3" borderId="27" xfId="0" applyFont="1" applyFill="1" applyBorder="1" applyAlignment="1">
      <alignment horizontal="center" vertical="center" wrapText="1"/>
    </xf>
    <xf numFmtId="0" fontId="34" fillId="3" borderId="43" xfId="0" applyFont="1" applyFill="1" applyBorder="1" applyAlignment="1">
      <alignment horizontal="center" vertical="center" wrapText="1"/>
    </xf>
    <xf numFmtId="0" fontId="34" fillId="3" borderId="30" xfId="0" applyFont="1" applyFill="1" applyBorder="1" applyAlignment="1">
      <alignment horizontal="center" vertical="center" wrapText="1"/>
    </xf>
    <xf numFmtId="0" fontId="34" fillId="0" borderId="39" xfId="0" applyFont="1" applyBorder="1" applyAlignment="1">
      <alignment horizontal="center"/>
    </xf>
    <xf numFmtId="0" fontId="25" fillId="9" borderId="100" xfId="0" applyFont="1" applyFill="1" applyBorder="1" applyAlignment="1">
      <alignment horizontal="center" vertical="center" textRotation="90" wrapText="1"/>
    </xf>
    <xf numFmtId="0" fontId="25" fillId="9" borderId="101" xfId="0" applyFont="1" applyFill="1" applyBorder="1" applyAlignment="1">
      <alignment horizontal="center" vertical="center" textRotation="90"/>
    </xf>
    <xf numFmtId="0" fontId="25" fillId="9" borderId="102" xfId="0" applyFont="1" applyFill="1" applyBorder="1" applyAlignment="1">
      <alignment horizontal="center" vertical="center" textRotation="90"/>
    </xf>
    <xf numFmtId="0" fontId="34" fillId="3" borderId="76" xfId="0" applyFont="1" applyFill="1" applyBorder="1" applyAlignment="1">
      <alignment horizontal="center" vertical="center"/>
    </xf>
    <xf numFmtId="0" fontId="34" fillId="3" borderId="91" xfId="0" applyFont="1" applyFill="1" applyBorder="1" applyAlignment="1">
      <alignment horizontal="center" vertical="center"/>
    </xf>
    <xf numFmtId="0" fontId="24" fillId="0" borderId="108" xfId="0" applyFont="1" applyBorder="1" applyAlignment="1">
      <alignment horizontal="center" vertical="center"/>
    </xf>
    <xf numFmtId="0" fontId="24" fillId="0" borderId="109" xfId="0" applyFont="1" applyBorder="1" applyAlignment="1">
      <alignment horizontal="center" vertical="center"/>
    </xf>
    <xf numFmtId="0" fontId="24" fillId="0" borderId="110" xfId="0" applyFont="1" applyBorder="1" applyAlignment="1">
      <alignment horizontal="center" vertical="center"/>
    </xf>
    <xf numFmtId="0" fontId="24" fillId="0" borderId="112" xfId="0" applyFont="1" applyBorder="1" applyAlignment="1">
      <alignment horizontal="center" vertical="center"/>
    </xf>
    <xf numFmtId="0" fontId="34" fillId="3" borderId="26" xfId="0" applyFont="1" applyFill="1" applyBorder="1" applyAlignment="1">
      <alignment horizontal="center" vertical="center"/>
    </xf>
    <xf numFmtId="0" fontId="34" fillId="3" borderId="42" xfId="0" applyFont="1" applyFill="1" applyBorder="1" applyAlignment="1">
      <alignment horizontal="center" vertical="center"/>
    </xf>
    <xf numFmtId="0" fontId="34" fillId="3" borderId="33" xfId="0" applyFont="1" applyFill="1" applyBorder="1" applyAlignment="1">
      <alignment horizontal="center" vertical="center"/>
    </xf>
    <xf numFmtId="0" fontId="34" fillId="3" borderId="27" xfId="0" applyFont="1" applyFill="1" applyBorder="1" applyAlignment="1">
      <alignment horizontal="center" vertical="center"/>
    </xf>
    <xf numFmtId="0" fontId="34" fillId="3" borderId="4" xfId="0" applyFont="1" applyFill="1" applyBorder="1" applyAlignment="1">
      <alignment horizontal="center" vertical="center"/>
    </xf>
    <xf numFmtId="0" fontId="34" fillId="3" borderId="47" xfId="0" applyFont="1" applyFill="1" applyBorder="1" applyAlignment="1">
      <alignment horizontal="center" vertical="center"/>
    </xf>
    <xf numFmtId="0" fontId="34" fillId="3" borderId="28" xfId="0" applyFont="1" applyFill="1" applyBorder="1" applyAlignment="1">
      <alignment horizontal="center" vertical="center"/>
    </xf>
    <xf numFmtId="0" fontId="34" fillId="3" borderId="17" xfId="0" applyFont="1" applyFill="1" applyBorder="1" applyAlignment="1">
      <alignment horizontal="center" vertical="center"/>
    </xf>
    <xf numFmtId="164" fontId="34" fillId="3" borderId="93" xfId="0" applyNumberFormat="1" applyFont="1" applyFill="1" applyBorder="1" applyAlignment="1">
      <alignment horizontal="center" vertical="center" wrapText="1"/>
    </xf>
    <xf numFmtId="164" fontId="34" fillId="3" borderId="94" xfId="0" applyNumberFormat="1" applyFont="1" applyFill="1" applyBorder="1" applyAlignment="1">
      <alignment horizontal="center" vertical="center" wrapText="1"/>
    </xf>
    <xf numFmtId="164" fontId="34" fillId="3" borderId="95" xfId="0" applyNumberFormat="1" applyFont="1" applyFill="1" applyBorder="1" applyAlignment="1">
      <alignment horizontal="center" vertical="center" wrapText="1"/>
    </xf>
    <xf numFmtId="164" fontId="34" fillId="3" borderId="93" xfId="0" applyNumberFormat="1" applyFont="1" applyFill="1" applyBorder="1" applyAlignment="1">
      <alignment horizontal="center" vertical="center"/>
    </xf>
    <xf numFmtId="164" fontId="34" fillId="3" borderId="94" xfId="0" applyNumberFormat="1" applyFont="1" applyFill="1" applyBorder="1" applyAlignment="1">
      <alignment horizontal="center" vertical="center"/>
    </xf>
    <xf numFmtId="164" fontId="34" fillId="3" borderId="95" xfId="0" applyNumberFormat="1" applyFont="1" applyFill="1" applyBorder="1" applyAlignment="1">
      <alignment horizontal="center" vertical="center"/>
    </xf>
    <xf numFmtId="0" fontId="35" fillId="3" borderId="100" xfId="0" applyFont="1" applyFill="1" applyBorder="1" applyAlignment="1">
      <alignment horizontal="center" vertical="center" textRotation="90" wrapText="1"/>
    </xf>
    <xf numFmtId="0" fontId="35" fillId="3" borderId="101" xfId="0" applyFont="1" applyFill="1" applyBorder="1" applyAlignment="1">
      <alignment horizontal="center" vertical="center" textRotation="90" wrapText="1"/>
    </xf>
    <xf numFmtId="0" fontId="35" fillId="3" borderId="107" xfId="0" applyFont="1" applyFill="1" applyBorder="1" applyAlignment="1">
      <alignment horizontal="center" vertical="center" textRotation="90" wrapText="1"/>
    </xf>
    <xf numFmtId="0" fontId="33" fillId="2" borderId="0" xfId="0" applyFont="1" applyFill="1" applyAlignment="1">
      <alignment horizontal="center"/>
    </xf>
    <xf numFmtId="0" fontId="33" fillId="2" borderId="0" xfId="0" applyFont="1" applyFill="1" applyBorder="1" applyAlignment="1">
      <alignment horizontal="center"/>
    </xf>
    <xf numFmtId="0" fontId="33" fillId="2" borderId="0" xfId="0" applyFont="1" applyFill="1" applyBorder="1" applyAlignment="1">
      <alignment horizontal="center" vertical="center"/>
    </xf>
    <xf numFmtId="0" fontId="32" fillId="2" borderId="58" xfId="0" applyFont="1" applyFill="1" applyBorder="1" applyAlignment="1">
      <alignment vertical="top" wrapText="1"/>
    </xf>
    <xf numFmtId="0" fontId="32" fillId="2" borderId="59" xfId="0" applyFont="1" applyFill="1" applyBorder="1" applyAlignment="1">
      <alignment vertical="top"/>
    </xf>
    <xf numFmtId="0" fontId="32" fillId="2" borderId="37" xfId="0" applyFont="1" applyFill="1" applyBorder="1" applyAlignment="1">
      <alignment vertical="top"/>
    </xf>
    <xf numFmtId="0" fontId="32" fillId="3" borderId="27" xfId="0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 wrapText="1"/>
    </xf>
    <xf numFmtId="0" fontId="32" fillId="3" borderId="34" xfId="0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/>
    </xf>
    <xf numFmtId="0" fontId="32" fillId="3" borderId="34" xfId="0" applyFont="1" applyFill="1" applyBorder="1" applyAlignment="1">
      <alignment horizontal="center" vertical="center"/>
    </xf>
    <xf numFmtId="0" fontId="32" fillId="3" borderId="43" xfId="0" applyFont="1" applyFill="1" applyBorder="1" applyAlignment="1">
      <alignment horizontal="center" vertical="center" wrapText="1"/>
    </xf>
    <xf numFmtId="0" fontId="32" fillId="3" borderId="44" xfId="0" applyFont="1" applyFill="1" applyBorder="1" applyAlignment="1">
      <alignment horizontal="center" vertical="center" wrapText="1"/>
    </xf>
    <xf numFmtId="0" fontId="32" fillId="3" borderId="49" xfId="0" applyFont="1" applyFill="1" applyBorder="1" applyAlignment="1">
      <alignment horizontal="center" vertical="center" wrapText="1"/>
    </xf>
    <xf numFmtId="0" fontId="32" fillId="3" borderId="26" xfId="0" applyFont="1" applyFill="1" applyBorder="1" applyAlignment="1">
      <alignment horizontal="center" vertical="center"/>
    </xf>
    <xf numFmtId="0" fontId="32" fillId="3" borderId="42" xfId="0" applyFont="1" applyFill="1" applyBorder="1" applyAlignment="1">
      <alignment horizontal="center" vertical="center"/>
    </xf>
    <xf numFmtId="0" fontId="32" fillId="3" borderId="33" xfId="0" applyFont="1" applyFill="1" applyBorder="1" applyAlignment="1">
      <alignment horizontal="center" vertical="center"/>
    </xf>
    <xf numFmtId="0" fontId="32" fillId="3" borderId="27" xfId="0" applyFont="1" applyFill="1" applyBorder="1" applyAlignment="1">
      <alignment horizontal="center" vertical="center"/>
    </xf>
    <xf numFmtId="0" fontId="37" fillId="0" borderId="93" xfId="0" applyFont="1" applyBorder="1" applyAlignment="1">
      <alignment horizontal="left" vertical="center"/>
    </xf>
    <xf numFmtId="0" fontId="37" fillId="0" borderId="94" xfId="0" applyFont="1" applyBorder="1" applyAlignment="1">
      <alignment horizontal="left" vertical="center"/>
    </xf>
    <xf numFmtId="0" fontId="37" fillId="0" borderId="95" xfId="0" applyFont="1" applyBorder="1" applyAlignment="1">
      <alignment horizontal="left" vertical="center"/>
    </xf>
    <xf numFmtId="0" fontId="31" fillId="2" borderId="18" xfId="0" applyFont="1" applyFill="1" applyBorder="1" applyAlignment="1">
      <alignment horizontal="center" vertical="center"/>
    </xf>
    <xf numFmtId="0" fontId="31" fillId="2" borderId="17" xfId="0" applyFont="1" applyFill="1" applyBorder="1" applyAlignment="1">
      <alignment horizontal="center" vertical="center"/>
    </xf>
    <xf numFmtId="0" fontId="31" fillId="2" borderId="19" xfId="0" applyFont="1" applyFill="1" applyBorder="1" applyAlignment="1">
      <alignment horizontal="center" vertical="center"/>
    </xf>
    <xf numFmtId="0" fontId="31" fillId="2" borderId="20" xfId="0" applyFont="1" applyFill="1" applyBorder="1" applyAlignment="1">
      <alignment horizontal="center" vertical="center"/>
    </xf>
    <xf numFmtId="0" fontId="31" fillId="2" borderId="0" xfId="0" applyFont="1" applyFill="1" applyBorder="1" applyAlignment="1">
      <alignment horizontal="center" vertical="center"/>
    </xf>
    <xf numFmtId="0" fontId="31" fillId="2" borderId="21" xfId="0" applyFont="1" applyFill="1" applyBorder="1" applyAlignment="1">
      <alignment horizontal="center" vertical="center"/>
    </xf>
    <xf numFmtId="0" fontId="24" fillId="2" borderId="79" xfId="0" applyFont="1" applyFill="1" applyBorder="1" applyAlignment="1">
      <alignment horizontal="center" vertical="center" wrapText="1"/>
    </xf>
    <xf numFmtId="0" fontId="24" fillId="2" borderId="82" xfId="0" applyFont="1" applyFill="1" applyBorder="1" applyAlignment="1">
      <alignment horizontal="center" vertical="center" wrapText="1"/>
    </xf>
    <xf numFmtId="0" fontId="24" fillId="2" borderId="80" xfId="0" applyFont="1" applyFill="1" applyBorder="1" applyAlignment="1">
      <alignment horizontal="center" vertical="center" textRotation="90" wrapText="1"/>
    </xf>
    <xf numFmtId="0" fontId="24" fillId="2" borderId="83" xfId="0" applyFont="1" applyFill="1" applyBorder="1" applyAlignment="1">
      <alignment horizontal="center" vertical="center" textRotation="90" wrapText="1"/>
    </xf>
    <xf numFmtId="0" fontId="32" fillId="2" borderId="80" xfId="0" applyFont="1" applyFill="1" applyBorder="1" applyAlignment="1">
      <alignment horizontal="center" vertical="center" textRotation="90" wrapText="1"/>
    </xf>
    <xf numFmtId="0" fontId="32" fillId="2" borderId="83" xfId="0" applyFont="1" applyFill="1" applyBorder="1" applyAlignment="1">
      <alignment horizontal="center" vertical="center" textRotation="90" wrapText="1"/>
    </xf>
    <xf numFmtId="0" fontId="32" fillId="2" borderId="88" xfId="0" applyFont="1" applyFill="1" applyBorder="1" applyAlignment="1">
      <alignment horizontal="center" vertical="center" textRotation="90" wrapText="1"/>
    </xf>
    <xf numFmtId="0" fontId="32" fillId="2" borderId="89" xfId="0" applyFont="1" applyFill="1" applyBorder="1" applyAlignment="1">
      <alignment horizontal="center" vertical="center" textRotation="90" wrapText="1"/>
    </xf>
    <xf numFmtId="0" fontId="32" fillId="2" borderId="80" xfId="0" applyFont="1" applyFill="1" applyBorder="1" applyAlignment="1">
      <alignment horizontal="left" vertical="center" textRotation="90" wrapText="1"/>
    </xf>
    <xf numFmtId="0" fontId="32" fillId="2" borderId="83" xfId="0" applyFont="1" applyFill="1" applyBorder="1" applyAlignment="1">
      <alignment horizontal="left" vertical="center" textRotation="90" wrapText="1"/>
    </xf>
    <xf numFmtId="0" fontId="32" fillId="2" borderId="80" xfId="0" applyFont="1" applyFill="1" applyBorder="1" applyAlignment="1">
      <alignment horizontal="center" vertical="center" wrapText="1"/>
    </xf>
    <xf numFmtId="0" fontId="32" fillId="2" borderId="80" xfId="0" applyFont="1" applyFill="1" applyBorder="1" applyAlignment="1">
      <alignment vertical="center" textRotation="90" wrapText="1"/>
    </xf>
    <xf numFmtId="0" fontId="32" fillId="2" borderId="83" xfId="0" applyFont="1" applyFill="1" applyBorder="1" applyAlignment="1">
      <alignment vertical="center" textRotation="90" wrapText="1"/>
    </xf>
    <xf numFmtId="0" fontId="32" fillId="2" borderId="83" xfId="0" applyFont="1" applyFill="1" applyBorder="1" applyAlignment="1">
      <alignment horizontal="center" vertical="center" wrapText="1"/>
    </xf>
    <xf numFmtId="0" fontId="32" fillId="2" borderId="81" xfId="0" applyFont="1" applyFill="1" applyBorder="1" applyAlignment="1">
      <alignment horizontal="center" vertical="center" wrapText="1"/>
    </xf>
    <xf numFmtId="0" fontId="32" fillId="2" borderId="84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center"/>
    </xf>
    <xf numFmtId="0" fontId="10" fillId="2" borderId="23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66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67" xfId="0" applyFont="1" applyFill="1" applyBorder="1" applyAlignment="1">
      <alignment horizontal="center" vertical="center" wrapText="1"/>
    </xf>
    <xf numFmtId="0" fontId="30" fillId="2" borderId="18" xfId="0" applyFont="1" applyFill="1" applyBorder="1" applyAlignment="1">
      <alignment horizontal="center" vertical="center" wrapText="1"/>
    </xf>
    <xf numFmtId="0" fontId="30" fillId="2" borderId="17" xfId="0" applyFont="1" applyFill="1" applyBorder="1" applyAlignment="1">
      <alignment horizontal="center" vertical="center" wrapText="1"/>
    </xf>
    <xf numFmtId="0" fontId="30" fillId="2" borderId="19" xfId="0" applyFont="1" applyFill="1" applyBorder="1" applyAlignment="1">
      <alignment horizontal="center" vertical="center" wrapText="1"/>
    </xf>
    <xf numFmtId="0" fontId="30" fillId="2" borderId="66" xfId="0" applyFont="1" applyFill="1" applyBorder="1" applyAlignment="1">
      <alignment horizontal="center" vertical="center" wrapText="1"/>
    </xf>
    <xf numFmtId="0" fontId="30" fillId="2" borderId="3" xfId="0" applyFont="1" applyFill="1" applyBorder="1" applyAlignment="1">
      <alignment horizontal="center" vertical="center" wrapText="1"/>
    </xf>
    <xf numFmtId="0" fontId="30" fillId="2" borderId="67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textRotation="90" wrapText="1"/>
    </xf>
    <xf numFmtId="0" fontId="5" fillId="2" borderId="56" xfId="0" applyFont="1" applyFill="1" applyBorder="1" applyAlignment="1">
      <alignment horizontal="center" vertical="center" textRotation="90" wrapText="1"/>
    </xf>
    <xf numFmtId="0" fontId="5" fillId="2" borderId="32" xfId="0" applyFont="1" applyFill="1" applyBorder="1" applyAlignment="1">
      <alignment horizontal="center" vertical="center" textRotation="90" wrapText="1"/>
    </xf>
    <xf numFmtId="0" fontId="5" fillId="2" borderId="57" xfId="0" applyFont="1" applyFill="1" applyBorder="1" applyAlignment="1">
      <alignment horizontal="center" vertical="center" textRotation="90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40" xfId="0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24" fillId="2" borderId="25" xfId="0" quotePrefix="1" applyFont="1" applyFill="1" applyBorder="1" applyAlignment="1">
      <alignment horizontal="center" vertical="center"/>
    </xf>
    <xf numFmtId="0" fontId="24" fillId="2" borderId="15" xfId="0" applyFont="1" applyFill="1" applyBorder="1" applyAlignment="1">
      <alignment horizontal="center" vertical="center"/>
    </xf>
    <xf numFmtId="0" fontId="24" fillId="2" borderId="16" xfId="0" applyFont="1" applyFill="1" applyBorder="1" applyAlignment="1">
      <alignment horizontal="center" vertical="center"/>
    </xf>
    <xf numFmtId="164" fontId="5" fillId="2" borderId="18" xfId="0" applyNumberFormat="1" applyFont="1" applyFill="1" applyBorder="1" applyAlignment="1">
      <alignment horizontal="center" vertical="center" wrapText="1"/>
    </xf>
    <xf numFmtId="164" fontId="5" fillId="2" borderId="19" xfId="0" applyNumberFormat="1" applyFont="1" applyFill="1" applyBorder="1" applyAlignment="1">
      <alignment horizontal="center" vertical="center" wrapText="1"/>
    </xf>
    <xf numFmtId="164" fontId="5" fillId="2" borderId="20" xfId="0" applyNumberFormat="1" applyFont="1" applyFill="1" applyBorder="1" applyAlignment="1">
      <alignment horizontal="center" vertical="center" wrapText="1"/>
    </xf>
    <xf numFmtId="164" fontId="5" fillId="2" borderId="21" xfId="0" applyNumberFormat="1" applyFont="1" applyFill="1" applyBorder="1" applyAlignment="1">
      <alignment horizontal="center" vertical="center" wrapText="1"/>
    </xf>
    <xf numFmtId="164" fontId="5" fillId="2" borderId="22" xfId="0" applyNumberFormat="1" applyFont="1" applyFill="1" applyBorder="1" applyAlignment="1">
      <alignment horizontal="center" vertical="center" wrapText="1"/>
    </xf>
    <xf numFmtId="164" fontId="5" fillId="2" borderId="24" xfId="0" applyNumberFormat="1" applyFont="1" applyFill="1" applyBorder="1" applyAlignment="1">
      <alignment horizontal="center" vertical="center" wrapText="1"/>
    </xf>
    <xf numFmtId="0" fontId="5" fillId="2" borderId="64" xfId="0" applyFont="1" applyFill="1" applyBorder="1" applyAlignment="1">
      <alignment horizontal="center" vertical="center" wrapText="1"/>
    </xf>
    <xf numFmtId="0" fontId="5" fillId="2" borderId="55" xfId="0" applyFont="1" applyFill="1" applyBorder="1" applyAlignment="1">
      <alignment horizontal="center" vertical="center" wrapText="1"/>
    </xf>
    <xf numFmtId="0" fontId="5" fillId="2" borderId="65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49" xfId="0" applyFont="1" applyFill="1" applyBorder="1" applyAlignment="1">
      <alignment horizontal="center" vertical="center" wrapText="1"/>
    </xf>
    <xf numFmtId="0" fontId="24" fillId="2" borderId="40" xfId="0" applyFont="1" applyFill="1" applyBorder="1" applyAlignment="1">
      <alignment horizontal="center" vertical="center" wrapText="1"/>
    </xf>
    <xf numFmtId="0" fontId="24" fillId="2" borderId="41" xfId="0" applyFont="1" applyFill="1" applyBorder="1" applyAlignment="1">
      <alignment horizontal="center" vertical="center" wrapText="1"/>
    </xf>
    <xf numFmtId="0" fontId="24" fillId="2" borderId="32" xfId="0" applyFont="1" applyFill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30" fillId="2" borderId="42" xfId="0" applyFont="1" applyFill="1" applyBorder="1" applyAlignment="1">
      <alignment horizontal="center" vertical="center" wrapText="1"/>
    </xf>
    <xf numFmtId="0" fontId="30" fillId="2" borderId="33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34" xfId="0" applyFont="1" applyFill="1" applyBorder="1" applyAlignment="1">
      <alignment horizontal="center" vertical="center" wrapText="1"/>
    </xf>
    <xf numFmtId="0" fontId="30" fillId="2" borderId="44" xfId="0" applyFont="1" applyFill="1" applyBorder="1" applyAlignment="1">
      <alignment horizontal="center" vertical="center" wrapText="1"/>
    </xf>
    <xf numFmtId="0" fontId="30" fillId="2" borderId="49" xfId="0" applyFont="1" applyFill="1" applyBorder="1" applyAlignment="1">
      <alignment horizontal="center" vertical="center" wrapText="1"/>
    </xf>
    <xf numFmtId="164" fontId="5" fillId="2" borderId="51" xfId="0" applyNumberFormat="1" applyFont="1" applyFill="1" applyBorder="1" applyAlignment="1">
      <alignment horizontal="center" vertical="center" wrapText="1"/>
    </xf>
    <xf numFmtId="164" fontId="5" fillId="2" borderId="70" xfId="0" applyNumberFormat="1" applyFont="1" applyFill="1" applyBorder="1" applyAlignment="1">
      <alignment horizontal="center" vertical="center" wrapText="1"/>
    </xf>
    <xf numFmtId="164" fontId="5" fillId="2" borderId="74" xfId="0" applyNumberFormat="1" applyFont="1" applyFill="1" applyBorder="1" applyAlignment="1">
      <alignment horizontal="center" vertical="center" wrapText="1"/>
    </xf>
    <xf numFmtId="164" fontId="5" fillId="2" borderId="73" xfId="0" applyNumberFormat="1" applyFont="1" applyFill="1" applyBorder="1" applyAlignment="1">
      <alignment horizontal="center" vertical="center" wrapText="1"/>
    </xf>
    <xf numFmtId="164" fontId="5" fillId="2" borderId="54" xfId="0" applyNumberFormat="1" applyFont="1" applyFill="1" applyBorder="1" applyAlignment="1">
      <alignment horizontal="center" vertical="center" textRotation="90" wrapText="1"/>
    </xf>
    <xf numFmtId="164" fontId="5" fillId="2" borderId="55" xfId="0" applyNumberFormat="1" applyFont="1" applyFill="1" applyBorder="1" applyAlignment="1">
      <alignment horizontal="center" vertical="center" textRotation="90" wrapText="1"/>
    </xf>
    <xf numFmtId="164" fontId="5" fillId="2" borderId="60" xfId="0" applyNumberFormat="1" applyFont="1" applyFill="1" applyBorder="1" applyAlignment="1">
      <alignment horizontal="center" vertical="center" textRotation="90" wrapText="1"/>
    </xf>
    <xf numFmtId="164" fontId="5" fillId="2" borderId="64" xfId="0" applyNumberFormat="1" applyFont="1" applyFill="1" applyBorder="1" applyAlignment="1">
      <alignment horizontal="center" vertical="center"/>
    </xf>
    <xf numFmtId="164" fontId="5" fillId="2" borderId="55" xfId="0" applyNumberFormat="1" applyFont="1" applyFill="1" applyBorder="1" applyAlignment="1">
      <alignment horizontal="center" vertical="center"/>
    </xf>
    <xf numFmtId="164" fontId="5" fillId="2" borderId="60" xfId="0" applyNumberFormat="1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 wrapText="1"/>
    </xf>
    <xf numFmtId="0" fontId="5" fillId="2" borderId="46" xfId="0" applyFont="1" applyFill="1" applyBorder="1" applyAlignment="1">
      <alignment horizontal="center" vertical="center" wrapText="1"/>
    </xf>
    <xf numFmtId="164" fontId="5" fillId="2" borderId="51" xfId="0" applyNumberFormat="1" applyFont="1" applyFill="1" applyBorder="1" applyAlignment="1">
      <alignment horizontal="center" vertical="center"/>
    </xf>
    <xf numFmtId="164" fontId="5" fillId="2" borderId="72" xfId="0" applyNumberFormat="1" applyFont="1" applyFill="1" applyBorder="1" applyAlignment="1">
      <alignment horizontal="center" vertical="center"/>
    </xf>
    <xf numFmtId="0" fontId="24" fillId="3" borderId="27" xfId="0" applyFont="1" applyFill="1" applyBorder="1" applyAlignment="1">
      <alignment horizontal="center" vertical="center"/>
    </xf>
    <xf numFmtId="0" fontId="5" fillId="3" borderId="40" xfId="0" applyFont="1" applyFill="1" applyBorder="1" applyAlignment="1">
      <alignment horizontal="center" vertical="center"/>
    </xf>
    <xf numFmtId="0" fontId="5" fillId="3" borderId="56" xfId="0" applyFont="1" applyFill="1" applyBorder="1" applyAlignment="1">
      <alignment horizontal="center" vertical="center"/>
    </xf>
    <xf numFmtId="0" fontId="5" fillId="3" borderId="58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17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61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left" vertical="center"/>
    </xf>
    <xf numFmtId="0" fontId="5" fillId="3" borderId="27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4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1" xfId="0" quotePrefix="1" applyFont="1" applyFill="1" applyBorder="1" applyAlignment="1">
      <alignment horizontal="center" vertical="center"/>
    </xf>
    <xf numFmtId="0" fontId="13" fillId="2" borderId="30" xfId="0" applyFont="1" applyFill="1" applyBorder="1" applyAlignment="1">
      <alignment horizontal="left" vertical="center"/>
    </xf>
    <xf numFmtId="0" fontId="13" fillId="2" borderId="62" xfId="0" applyFont="1" applyFill="1" applyBorder="1" applyAlignment="1">
      <alignment horizontal="left" vertical="center"/>
    </xf>
    <xf numFmtId="0" fontId="13" fillId="2" borderId="31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3" fillId="2" borderId="5" xfId="0" applyFont="1" applyFill="1" applyBorder="1" applyAlignment="1">
      <alignment horizontal="left" vertical="center"/>
    </xf>
    <xf numFmtId="0" fontId="13" fillId="2" borderId="6" xfId="0" applyFont="1" applyFill="1" applyBorder="1" applyAlignment="1">
      <alignment horizontal="left" vertical="center"/>
    </xf>
    <xf numFmtId="0" fontId="13" fillId="2" borderId="47" xfId="0" applyFont="1" applyFill="1" applyBorder="1" applyAlignment="1">
      <alignment horizontal="left" vertical="center"/>
    </xf>
    <xf numFmtId="0" fontId="13" fillId="2" borderId="63" xfId="0" applyFont="1" applyFill="1" applyBorder="1" applyAlignment="1">
      <alignment horizontal="left" vertical="center"/>
    </xf>
    <xf numFmtId="0" fontId="13" fillId="2" borderId="48" xfId="0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50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left" vertical="center"/>
    </xf>
    <xf numFmtId="0" fontId="5" fillId="0" borderId="0" xfId="0" applyFont="1" applyBorder="1" applyAlignment="1">
      <alignment horizontal="center"/>
    </xf>
    <xf numFmtId="0" fontId="5" fillId="2" borderId="0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7" fillId="3" borderId="26" xfId="0" applyFont="1" applyFill="1" applyBorder="1" applyAlignment="1">
      <alignment horizontal="center" vertical="center"/>
    </xf>
    <xf numFmtId="0" fontId="7" fillId="3" borderId="42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/>
    </xf>
    <xf numFmtId="0" fontId="7" fillId="3" borderId="43" xfId="0" applyFont="1" applyFill="1" applyBorder="1" applyAlignment="1">
      <alignment horizontal="center" vertical="center"/>
    </xf>
    <xf numFmtId="0" fontId="7" fillId="3" borderId="44" xfId="0" applyFont="1" applyFill="1" applyBorder="1" applyAlignment="1">
      <alignment horizontal="center" vertical="center"/>
    </xf>
    <xf numFmtId="0" fontId="7" fillId="3" borderId="49" xfId="0" applyFont="1" applyFill="1" applyBorder="1" applyAlignment="1">
      <alignment horizontal="center" vertical="center"/>
    </xf>
    <xf numFmtId="0" fontId="7" fillId="3" borderId="40" xfId="0" applyFont="1" applyFill="1" applyBorder="1" applyAlignment="1">
      <alignment horizontal="center" vertical="center" wrapText="1"/>
    </xf>
    <xf numFmtId="0" fontId="7" fillId="3" borderId="41" xfId="0" applyFont="1" applyFill="1" applyBorder="1" applyAlignment="1">
      <alignment horizontal="center" vertical="center" wrapText="1"/>
    </xf>
    <xf numFmtId="0" fontId="7" fillId="3" borderId="32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0" fontId="7" fillId="3" borderId="15" xfId="0" applyFont="1" applyFill="1" applyBorder="1" applyAlignment="1">
      <alignment horizontal="center" vertical="center" wrapText="1"/>
    </xf>
    <xf numFmtId="0" fontId="7" fillId="3" borderId="16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2" fillId="3" borderId="42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164" fontId="2" fillId="3" borderId="22" xfId="0" applyNumberFormat="1" applyFont="1" applyFill="1" applyBorder="1" applyAlignment="1">
      <alignment horizontal="center" vertical="center"/>
    </xf>
    <xf numFmtId="164" fontId="2" fillId="3" borderId="23" xfId="0" applyNumberFormat="1" applyFont="1" applyFill="1" applyBorder="1" applyAlignment="1">
      <alignment horizontal="center" vertical="center"/>
    </xf>
    <xf numFmtId="164" fontId="2" fillId="3" borderId="24" xfId="0" applyNumberFormat="1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/>
    </xf>
    <xf numFmtId="164" fontId="2" fillId="3" borderId="4" xfId="0" applyNumberFormat="1" applyFont="1" applyFill="1" applyBorder="1" applyAlignment="1">
      <alignment horizontal="center" vertical="center"/>
    </xf>
    <xf numFmtId="164" fontId="2" fillId="3" borderId="6" xfId="0" applyNumberFormat="1" applyFont="1" applyFill="1" applyBorder="1" applyAlignment="1">
      <alignment horizontal="center" vertical="center"/>
    </xf>
    <xf numFmtId="164" fontId="2" fillId="3" borderId="47" xfId="0" applyNumberFormat="1" applyFont="1" applyFill="1" applyBorder="1" applyAlignment="1">
      <alignment horizontal="center" vertical="center"/>
    </xf>
    <xf numFmtId="0" fontId="2" fillId="3" borderId="48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2" borderId="13" xfId="0" applyFont="1" applyFill="1" applyBorder="1" applyAlignment="1">
      <alignment horizontal="center" vertical="center"/>
    </xf>
    <xf numFmtId="0" fontId="7" fillId="2" borderId="50" xfId="0" applyFont="1" applyFill="1" applyBorder="1" applyAlignment="1">
      <alignment horizontal="center" vertical="center"/>
    </xf>
    <xf numFmtId="0" fontId="7" fillId="2" borderId="7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33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34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 wrapText="1"/>
    </xf>
    <xf numFmtId="0" fontId="2" fillId="2" borderId="43" xfId="0" applyFont="1" applyFill="1" applyBorder="1" applyAlignment="1">
      <alignment horizontal="center" vertical="center"/>
    </xf>
    <xf numFmtId="0" fontId="2" fillId="2" borderId="49" xfId="0" applyFont="1" applyFill="1" applyBorder="1" applyAlignment="1">
      <alignment horizontal="center" vertical="center"/>
    </xf>
    <xf numFmtId="164" fontId="45" fillId="0" borderId="1" xfId="0" applyNumberFormat="1" applyFont="1" applyBorder="1" applyAlignment="1">
      <alignment horizontal="center" vertical="center"/>
    </xf>
    <xf numFmtId="0" fontId="45" fillId="0" borderId="1" xfId="0" applyFont="1" applyBorder="1" applyAlignment="1">
      <alignment vertical="center"/>
    </xf>
    <xf numFmtId="164" fontId="45" fillId="4" borderId="1" xfId="0" applyNumberFormat="1" applyFont="1" applyFill="1" applyBorder="1" applyAlignment="1">
      <alignment horizontal="center" vertical="center"/>
    </xf>
    <xf numFmtId="164" fontId="45" fillId="5" borderId="1" xfId="0" applyNumberFormat="1" applyFont="1" applyFill="1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45" fillId="0" borderId="0" xfId="0" applyFont="1" applyAlignment="1">
      <alignment vertical="top"/>
    </xf>
    <xf numFmtId="0" fontId="45" fillId="0" borderId="0" xfId="0" applyFont="1"/>
    <xf numFmtId="164" fontId="28" fillId="2" borderId="0" xfId="0" applyNumberFormat="1" applyFont="1" applyFill="1"/>
    <xf numFmtId="164" fontId="46" fillId="2" borderId="1" xfId="0" applyNumberFormat="1" applyFont="1" applyFill="1" applyBorder="1" applyAlignment="1">
      <alignment horizontal="center"/>
    </xf>
    <xf numFmtId="0" fontId="46" fillId="0" borderId="4" xfId="0" applyFont="1" applyBorder="1"/>
    <xf numFmtId="164" fontId="46" fillId="2" borderId="42" xfId="0" applyNumberFormat="1" applyFont="1" applyFill="1" applyBorder="1" applyAlignment="1">
      <alignment horizontal="center" vertical="center"/>
    </xf>
    <xf numFmtId="164" fontId="46" fillId="2" borderId="1" xfId="0" applyNumberFormat="1" applyFont="1" applyFill="1" applyBorder="1" applyAlignment="1">
      <alignment horizontal="center" vertical="center"/>
    </xf>
    <xf numFmtId="164" fontId="46" fillId="2" borderId="53" xfId="0" applyNumberFormat="1" applyFont="1" applyFill="1" applyBorder="1" applyAlignment="1">
      <alignment horizontal="center" vertical="center"/>
    </xf>
    <xf numFmtId="164" fontId="46" fillId="0" borderId="1" xfId="0" applyNumberFormat="1" applyFont="1" applyBorder="1" applyAlignment="1">
      <alignment horizontal="center" vertical="center"/>
    </xf>
    <xf numFmtId="164" fontId="46" fillId="6" borderId="53" xfId="0" applyNumberFormat="1" applyFont="1" applyFill="1" applyBorder="1" applyAlignment="1">
      <alignment horizontal="center" vertical="center"/>
    </xf>
    <xf numFmtId="164" fontId="46" fillId="0" borderId="42" xfId="0" applyNumberFormat="1" applyFont="1" applyBorder="1" applyAlignment="1">
      <alignment horizontal="center" vertical="center"/>
    </xf>
    <xf numFmtId="164" fontId="46" fillId="0" borderId="53" xfId="0" applyNumberFormat="1" applyFont="1" applyBorder="1" applyAlignment="1">
      <alignment horizontal="center" vertical="center"/>
    </xf>
    <xf numFmtId="164" fontId="46" fillId="0" borderId="4" xfId="0" applyNumberFormat="1" applyFont="1" applyBorder="1" applyAlignment="1">
      <alignment horizontal="center" vertical="center"/>
    </xf>
    <xf numFmtId="164" fontId="46" fillId="0" borderId="103" xfId="0" applyNumberFormat="1" applyFont="1" applyBorder="1" applyAlignment="1">
      <alignment horizontal="center"/>
    </xf>
    <xf numFmtId="164" fontId="46" fillId="0" borderId="98" xfId="0" applyNumberFormat="1" applyFont="1" applyBorder="1" applyAlignment="1">
      <alignment horizontal="center" vertical="center"/>
    </xf>
    <xf numFmtId="164" fontId="46" fillId="0" borderId="105" xfId="0" applyNumberFormat="1" applyFont="1" applyBorder="1" applyAlignment="1">
      <alignment horizontal="center" vertical="center"/>
    </xf>
    <xf numFmtId="164" fontId="46" fillId="0" borderId="0" xfId="0" applyNumberFormat="1" applyFont="1"/>
    <xf numFmtId="0" fontId="46" fillId="0" borderId="0" xfId="0" applyFont="1"/>
    <xf numFmtId="0" fontId="46" fillId="0" borderId="1" xfId="0" applyFont="1" applyBorder="1" applyAlignment="1">
      <alignment horizontal="left" vertical="center"/>
    </xf>
    <xf numFmtId="164" fontId="46" fillId="4" borderId="1" xfId="0" applyNumberFormat="1" applyFont="1" applyFill="1" applyBorder="1" applyAlignment="1">
      <alignment horizontal="center" vertical="center"/>
    </xf>
    <xf numFmtId="164" fontId="46" fillId="5" borderId="1" xfId="0" applyNumberFormat="1" applyFont="1" applyFill="1" applyBorder="1" applyAlignment="1">
      <alignment horizontal="center" vertical="center"/>
    </xf>
    <xf numFmtId="0" fontId="46" fillId="0" borderId="1" xfId="0" applyFont="1" applyBorder="1" applyAlignment="1">
      <alignment horizontal="center" vertical="center"/>
    </xf>
    <xf numFmtId="0" fontId="46" fillId="0" borderId="0" xfId="0" applyFont="1" applyAlignment="1">
      <alignment horizontal="center" vertical="top"/>
    </xf>
    <xf numFmtId="164" fontId="46" fillId="6" borderId="42" xfId="0" applyNumberFormat="1" applyFont="1" applyFill="1" applyBorder="1" applyAlignment="1">
      <alignment horizontal="center" vertical="center"/>
    </xf>
    <xf numFmtId="164" fontId="46" fillId="2" borderId="38" xfId="0" applyNumberFormat="1" applyFont="1" applyFill="1" applyBorder="1" applyAlignment="1">
      <alignment horizontal="center"/>
    </xf>
    <xf numFmtId="0" fontId="46" fillId="0" borderId="10" xfId="0" applyFont="1" applyBorder="1"/>
    <xf numFmtId="164" fontId="46" fillId="0" borderId="52" xfId="0" applyNumberFormat="1" applyFont="1" applyBorder="1" applyAlignment="1">
      <alignment horizontal="center" vertical="center"/>
    </xf>
    <xf numFmtId="164" fontId="46" fillId="0" borderId="38" xfId="0" applyNumberFormat="1" applyFont="1" applyBorder="1" applyAlignment="1">
      <alignment horizontal="center" vertical="center"/>
    </xf>
    <xf numFmtId="164" fontId="46" fillId="2" borderId="52" xfId="0" applyNumberFormat="1" applyFont="1" applyFill="1" applyBorder="1" applyAlignment="1">
      <alignment horizontal="center" vertical="center"/>
    </xf>
    <xf numFmtId="164" fontId="46" fillId="2" borderId="38" xfId="0" applyNumberFormat="1" applyFont="1" applyFill="1" applyBorder="1" applyAlignment="1">
      <alignment horizontal="center" vertical="center"/>
    </xf>
    <xf numFmtId="164" fontId="46" fillId="0" borderId="10" xfId="0" applyNumberFormat="1" applyFont="1" applyBorder="1" applyAlignment="1">
      <alignment horizontal="center" vertical="center"/>
    </xf>
    <xf numFmtId="164" fontId="46" fillId="0" borderId="99" xfId="0" applyNumberFormat="1" applyFont="1" applyBorder="1" applyAlignment="1">
      <alignment horizontal="center" vertical="center"/>
    </xf>
    <xf numFmtId="164" fontId="46" fillId="0" borderId="104" xfId="0" applyNumberFormat="1" applyFont="1" applyBorder="1" applyAlignment="1">
      <alignment horizontal="center" vertical="center"/>
    </xf>
    <xf numFmtId="0" fontId="46" fillId="0" borderId="1" xfId="0" applyFont="1" applyBorder="1" applyAlignment="1">
      <alignment vertical="center"/>
    </xf>
    <xf numFmtId="0" fontId="46" fillId="0" borderId="0" xfId="0" applyFont="1" applyAlignment="1">
      <alignment vertical="top"/>
    </xf>
    <xf numFmtId="164" fontId="47" fillId="2" borderId="38" xfId="0" applyNumberFormat="1" applyFont="1" applyFill="1" applyBorder="1" applyAlignment="1">
      <alignment horizontal="center" vertical="center"/>
    </xf>
    <xf numFmtId="0" fontId="47" fillId="2" borderId="38" xfId="0" applyFont="1" applyFill="1" applyBorder="1" applyAlignment="1">
      <alignment horizontal="left" vertical="center" wrapText="1"/>
    </xf>
    <xf numFmtId="164" fontId="47" fillId="2" borderId="38" xfId="0" applyNumberFormat="1" applyFont="1" applyFill="1" applyBorder="1" applyAlignment="1">
      <alignment horizontal="center" vertical="center" wrapText="1"/>
    </xf>
    <xf numFmtId="164" fontId="47" fillId="4" borderId="38" xfId="0" applyNumberFormat="1" applyFont="1" applyFill="1" applyBorder="1" applyAlignment="1">
      <alignment horizontal="center" vertical="center" wrapText="1"/>
    </xf>
    <xf numFmtId="164" fontId="47" fillId="5" borderId="38" xfId="0" applyNumberFormat="1" applyFont="1" applyFill="1" applyBorder="1" applyAlignment="1">
      <alignment horizontal="center" vertical="center" wrapText="1"/>
    </xf>
    <xf numFmtId="0" fontId="48" fillId="2" borderId="0" xfId="0" applyFont="1" applyFill="1"/>
    <xf numFmtId="164" fontId="47" fillId="2" borderId="1" xfId="0" applyNumberFormat="1" applyFont="1" applyFill="1" applyBorder="1" applyAlignment="1">
      <alignment horizontal="center" vertical="center"/>
    </xf>
    <xf numFmtId="0" fontId="47" fillId="2" borderId="1" xfId="0" applyFont="1" applyFill="1" applyBorder="1" applyAlignment="1">
      <alignment horizontal="left" vertical="center"/>
    </xf>
    <xf numFmtId="164" fontId="47" fillId="2" borderId="1" xfId="0" applyNumberFormat="1" applyFont="1" applyFill="1" applyBorder="1" applyAlignment="1">
      <alignment horizontal="center"/>
    </xf>
    <xf numFmtId="0" fontId="47" fillId="2" borderId="1" xfId="0" applyFont="1" applyFill="1" applyBorder="1" applyAlignment="1">
      <alignment horizontal="left" vertical="center"/>
    </xf>
    <xf numFmtId="164" fontId="47" fillId="2" borderId="1" xfId="0" applyNumberFormat="1" applyFont="1" applyFill="1" applyBorder="1" applyAlignment="1">
      <alignment horizontal="center" vertical="center" wrapText="1"/>
    </xf>
    <xf numFmtId="164" fontId="47" fillId="4" borderId="1" xfId="0" applyNumberFormat="1" applyFont="1" applyFill="1" applyBorder="1" applyAlignment="1">
      <alignment horizontal="center" vertical="center" wrapText="1"/>
    </xf>
    <xf numFmtId="164" fontId="47" fillId="2" borderId="1" xfId="0" applyNumberFormat="1" applyFont="1" applyFill="1" applyBorder="1" applyAlignment="1">
      <alignment horizontal="center" vertical="center"/>
    </xf>
    <xf numFmtId="0" fontId="48" fillId="3" borderId="0" xfId="0" applyFont="1" applyFill="1"/>
    <xf numFmtId="164" fontId="49" fillId="2" borderId="41" xfId="0" applyNumberFormat="1" applyFont="1" applyFill="1" applyBorder="1" applyAlignment="1">
      <alignment horizontal="center" vertical="center"/>
    </xf>
    <xf numFmtId="0" fontId="47" fillId="2" borderId="41" xfId="0" applyFont="1" applyFill="1" applyBorder="1" applyAlignment="1">
      <alignment horizontal="center" vertical="center" wrapText="1"/>
    </xf>
    <xf numFmtId="164" fontId="49" fillId="2" borderId="12" xfId="0" applyNumberFormat="1" applyFont="1" applyFill="1" applyBorder="1" applyAlignment="1">
      <alignment horizontal="center" vertical="center"/>
    </xf>
    <xf numFmtId="0" fontId="47" fillId="2" borderId="12" xfId="0" applyFont="1" applyFill="1" applyBorder="1" applyAlignment="1">
      <alignment horizontal="center" vertical="center" wrapText="1"/>
    </xf>
    <xf numFmtId="164" fontId="46" fillId="4" borderId="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left" vertical="center" wrapText="1"/>
    </xf>
    <xf numFmtId="0" fontId="48" fillId="2" borderId="0" xfId="0" applyFont="1" applyFill="1" applyAlignment="1">
      <alignment vertical="center"/>
    </xf>
    <xf numFmtId="164" fontId="49" fillId="2" borderId="38" xfId="0" applyNumberFormat="1" applyFont="1" applyFill="1" applyBorder="1" applyAlignment="1">
      <alignment horizontal="center" vertical="center"/>
    </xf>
    <xf numFmtId="0" fontId="47" fillId="2" borderId="38" xfId="0" applyFont="1" applyFill="1" applyBorder="1" applyAlignment="1">
      <alignment horizontal="center" vertical="center" wrapText="1"/>
    </xf>
    <xf numFmtId="0" fontId="48" fillId="0" borderId="0" xfId="0" applyFont="1"/>
    <xf numFmtId="0" fontId="24" fillId="6" borderId="93" xfId="0" applyFont="1" applyFill="1" applyBorder="1" applyAlignment="1">
      <alignment horizontal="left" vertical="center"/>
    </xf>
    <xf numFmtId="0" fontId="24" fillId="6" borderId="94" xfId="0" applyFont="1" applyFill="1" applyBorder="1" applyAlignment="1">
      <alignment horizontal="left" vertical="center"/>
    </xf>
    <xf numFmtId="0" fontId="24" fillId="6" borderId="95" xfId="0" applyFont="1" applyFill="1" applyBorder="1" applyAlignment="1">
      <alignment horizontal="left" vertical="center"/>
    </xf>
    <xf numFmtId="164" fontId="32" fillId="2" borderId="45" xfId="0" applyNumberFormat="1" applyFont="1" applyFill="1" applyBorder="1" applyAlignment="1">
      <alignment horizontal="center"/>
    </xf>
    <xf numFmtId="0" fontId="32" fillId="3" borderId="58" xfId="0" applyFont="1" applyFill="1" applyBorder="1" applyAlignment="1">
      <alignment horizontal="center" vertical="center"/>
    </xf>
    <xf numFmtId="0" fontId="32" fillId="3" borderId="59" xfId="0" applyFont="1" applyFill="1" applyBorder="1" applyAlignment="1">
      <alignment horizontal="center" vertical="center"/>
    </xf>
    <xf numFmtId="164" fontId="32" fillId="3" borderId="59" xfId="0" applyNumberFormat="1" applyFont="1" applyFill="1" applyBorder="1" applyAlignment="1">
      <alignment horizontal="center" vertical="center"/>
    </xf>
    <xf numFmtId="164" fontId="32" fillId="3" borderId="37" xfId="0" applyNumberFormat="1" applyFont="1" applyFill="1" applyBorder="1" applyAlignment="1">
      <alignment horizontal="center" vertical="center"/>
    </xf>
    <xf numFmtId="164" fontId="32" fillId="2" borderId="98" xfId="0" applyNumberFormat="1" applyFont="1" applyFill="1" applyBorder="1" applyAlignment="1">
      <alignment horizontal="center" vertical="center"/>
    </xf>
    <xf numFmtId="0" fontId="32" fillId="0" borderId="98" xfId="0" applyFont="1" applyBorder="1"/>
    <xf numFmtId="164" fontId="32" fillId="2" borderId="98" xfId="0" applyNumberFormat="1" applyFont="1" applyFill="1" applyBorder="1" applyAlignment="1">
      <alignment horizontal="center"/>
    </xf>
    <xf numFmtId="164" fontId="13" fillId="2" borderId="39" xfId="0" applyNumberFormat="1" applyFont="1" applyFill="1" applyBorder="1" applyAlignment="1">
      <alignment horizontal="center" vertical="center"/>
    </xf>
    <xf numFmtId="164" fontId="27" fillId="2" borderId="12" xfId="0" applyNumberFormat="1" applyFont="1" applyFill="1" applyBorder="1" applyAlignment="1">
      <alignment horizontal="center" vertical="center"/>
    </xf>
    <xf numFmtId="164" fontId="5" fillId="2" borderId="64" xfId="0" applyNumberFormat="1" applyFont="1" applyFill="1" applyBorder="1" applyAlignment="1">
      <alignment horizontal="center" vertical="center" wrapText="1"/>
    </xf>
    <xf numFmtId="164" fontId="5" fillId="2" borderId="55" xfId="0" applyNumberFormat="1" applyFont="1" applyFill="1" applyBorder="1" applyAlignment="1">
      <alignment horizontal="center" vertical="center" wrapText="1"/>
    </xf>
    <xf numFmtId="164" fontId="5" fillId="2" borderId="70" xfId="0" applyNumberFormat="1" applyFont="1" applyFill="1" applyBorder="1" applyAlignment="1">
      <alignment horizontal="center" vertical="center"/>
    </xf>
    <xf numFmtId="164" fontId="5" fillId="2" borderId="21" xfId="0" applyNumberFormat="1" applyFont="1" applyFill="1" applyBorder="1" applyAlignment="1">
      <alignment horizontal="center" vertical="center"/>
    </xf>
    <xf numFmtId="164" fontId="5" fillId="2" borderId="36" xfId="0" applyNumberFormat="1" applyFont="1" applyFill="1" applyBorder="1" applyAlignment="1">
      <alignment horizontal="center" vertical="center"/>
    </xf>
    <xf numFmtId="164" fontId="19" fillId="2" borderId="59" xfId="0" applyNumberFormat="1" applyFont="1" applyFill="1" applyBorder="1" applyAlignment="1">
      <alignment horizontal="center" vertical="center"/>
    </xf>
    <xf numFmtId="164" fontId="13" fillId="2" borderId="98" xfId="0" applyNumberFormat="1" applyFont="1" applyFill="1" applyBorder="1" applyAlignment="1">
      <alignment horizontal="center" vertical="center"/>
    </xf>
    <xf numFmtId="164" fontId="5" fillId="2" borderId="98" xfId="0" applyNumberFormat="1" applyFont="1" applyFill="1" applyBorder="1" applyAlignment="1">
      <alignment horizontal="left" vertical="center"/>
    </xf>
    <xf numFmtId="164" fontId="18" fillId="2" borderId="98" xfId="0" applyNumberFormat="1" applyFont="1" applyFill="1" applyBorder="1" applyAlignment="1">
      <alignment horizontal="center" vertical="center"/>
    </xf>
    <xf numFmtId="164" fontId="27" fillId="2" borderId="98" xfId="0" applyNumberFormat="1" applyFont="1" applyFill="1" applyBorder="1" applyAlignment="1">
      <alignment horizontal="center" vertical="center"/>
    </xf>
    <xf numFmtId="164" fontId="13" fillId="2" borderId="113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164" fontId="13" fillId="2" borderId="114" xfId="0" applyNumberFormat="1" applyFont="1" applyFill="1" applyBorder="1" applyAlignment="1">
      <alignment horizontal="center" vertical="center"/>
    </xf>
    <xf numFmtId="164" fontId="5" fillId="2" borderId="115" xfId="0" applyNumberFormat="1" applyFont="1" applyFill="1" applyBorder="1" applyAlignment="1">
      <alignment horizontal="left" vertical="center"/>
    </xf>
    <xf numFmtId="164" fontId="5" fillId="2" borderId="115" xfId="0" applyNumberFormat="1" applyFont="1" applyFill="1" applyBorder="1" applyAlignment="1">
      <alignment horizontal="center" vertical="center"/>
    </xf>
    <xf numFmtId="164" fontId="5" fillId="2" borderId="116" xfId="0" applyNumberFormat="1" applyFont="1" applyFill="1" applyBorder="1" applyAlignment="1">
      <alignment horizontal="center" vertical="center"/>
    </xf>
    <xf numFmtId="164" fontId="13" fillId="2" borderId="117" xfId="0" applyNumberFormat="1" applyFont="1" applyFill="1" applyBorder="1" applyAlignment="1">
      <alignment horizontal="center" vertical="center"/>
    </xf>
    <xf numFmtId="164" fontId="5" fillId="2" borderId="118" xfId="0" applyNumberFormat="1" applyFont="1" applyFill="1" applyBorder="1" applyAlignment="1">
      <alignment horizontal="center" vertical="center"/>
    </xf>
    <xf numFmtId="164" fontId="7" fillId="2" borderId="118" xfId="0" applyNumberFormat="1" applyFont="1" applyFill="1" applyBorder="1" applyAlignment="1">
      <alignment horizontal="center" vertical="center"/>
    </xf>
    <xf numFmtId="164" fontId="13" fillId="2" borderId="119" xfId="0" applyNumberFormat="1" applyFont="1" applyFill="1" applyBorder="1" applyAlignment="1">
      <alignment horizontal="center" vertical="center"/>
    </xf>
    <xf numFmtId="164" fontId="5" fillId="2" borderId="120" xfId="0" applyNumberFormat="1" applyFont="1" applyFill="1" applyBorder="1" applyAlignment="1">
      <alignment horizontal="center" vertical="center"/>
    </xf>
    <xf numFmtId="164" fontId="13" fillId="2" borderId="121" xfId="0" applyNumberFormat="1" applyFont="1" applyFill="1" applyBorder="1" applyAlignment="1">
      <alignment horizontal="center" vertical="center"/>
    </xf>
    <xf numFmtId="164" fontId="5" fillId="2" borderId="105" xfId="0" applyNumberFormat="1" applyFont="1" applyFill="1" applyBorder="1" applyAlignment="1">
      <alignment horizontal="center" vertical="center"/>
    </xf>
    <xf numFmtId="164" fontId="5" fillId="2" borderId="122" xfId="0" applyNumberFormat="1" applyFont="1" applyFill="1" applyBorder="1" applyAlignment="1">
      <alignment horizontal="center" vertical="center"/>
    </xf>
    <xf numFmtId="164" fontId="5" fillId="2" borderId="123" xfId="0" applyNumberFormat="1" applyFont="1" applyFill="1" applyBorder="1" applyAlignment="1">
      <alignment horizontal="center" vertical="center"/>
    </xf>
    <xf numFmtId="164" fontId="5" fillId="2" borderId="123" xfId="0" applyNumberFormat="1" applyFont="1" applyFill="1" applyBorder="1" applyAlignment="1">
      <alignment horizontal="center" vertical="center"/>
    </xf>
    <xf numFmtId="164" fontId="5" fillId="2" borderId="124" xfId="0" applyNumberFormat="1" applyFont="1" applyFill="1" applyBorder="1" applyAlignment="1">
      <alignment horizontal="center" vertical="center"/>
    </xf>
    <xf numFmtId="164" fontId="13" fillId="2" borderId="125" xfId="0" applyNumberFormat="1" applyFont="1" applyFill="1" applyBorder="1" applyAlignment="1">
      <alignment horizontal="center" vertical="center"/>
    </xf>
    <xf numFmtId="164" fontId="5" fillId="2" borderId="35" xfId="0" applyNumberFormat="1" applyFont="1" applyFill="1" applyBorder="1" applyAlignment="1">
      <alignment horizontal="center" vertical="center"/>
    </xf>
    <xf numFmtId="164" fontId="18" fillId="2" borderId="11" xfId="0" applyNumberFormat="1" applyFont="1" applyFill="1" applyBorder="1" applyAlignment="1">
      <alignment horizontal="center" vertical="center"/>
    </xf>
    <xf numFmtId="164" fontId="18" fillId="2" borderId="6" xfId="0" applyNumberFormat="1" applyFont="1" applyFill="1" applyBorder="1" applyAlignment="1">
      <alignment horizontal="center" vertical="center"/>
    </xf>
    <xf numFmtId="164" fontId="18" fillId="2" borderId="9" xfId="0" applyNumberFormat="1" applyFont="1" applyFill="1" applyBorder="1" applyAlignment="1">
      <alignment horizontal="center" vertical="center"/>
    </xf>
    <xf numFmtId="164" fontId="18" fillId="2" borderId="113" xfId="0" applyNumberFormat="1" applyFont="1" applyFill="1" applyBorder="1" applyAlignment="1">
      <alignment horizontal="center" vertical="center"/>
    </xf>
    <xf numFmtId="164" fontId="19" fillId="2" borderId="36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 wrapText="1"/>
    </xf>
    <xf numFmtId="164" fontId="13" fillId="2" borderId="126" xfId="0" applyNumberFormat="1" applyFont="1" applyFill="1" applyBorder="1" applyAlignment="1">
      <alignment horizontal="center" vertical="center"/>
    </xf>
    <xf numFmtId="164" fontId="13" fillId="2" borderId="116" xfId="0" applyNumberFormat="1" applyFont="1" applyFill="1" applyBorder="1" applyAlignment="1">
      <alignment horizontal="center" vertical="center"/>
    </xf>
    <xf numFmtId="164" fontId="13" fillId="2" borderId="118" xfId="0" applyNumberFormat="1" applyFont="1" applyFill="1" applyBorder="1" applyAlignment="1">
      <alignment horizontal="center" vertical="center"/>
    </xf>
    <xf numFmtId="164" fontId="13" fillId="2" borderId="120" xfId="0" applyNumberFormat="1" applyFont="1" applyFill="1" applyBorder="1" applyAlignment="1">
      <alignment horizontal="center" vertical="center"/>
    </xf>
    <xf numFmtId="164" fontId="13" fillId="2" borderId="105" xfId="0" applyNumberFormat="1" applyFont="1" applyFill="1" applyBorder="1" applyAlignment="1">
      <alignment horizontal="center" vertical="center"/>
    </xf>
    <xf numFmtId="164" fontId="5" fillId="2" borderId="122" xfId="0" applyNumberFormat="1" applyFont="1" applyFill="1" applyBorder="1" applyAlignment="1">
      <alignment horizontal="center" vertical="center"/>
    </xf>
    <xf numFmtId="164" fontId="18" fillId="2" borderId="10" xfId="0" applyNumberFormat="1" applyFont="1" applyFill="1" applyBorder="1" applyAlignment="1">
      <alignment horizontal="center" vertical="center"/>
    </xf>
    <xf numFmtId="164" fontId="18" fillId="2" borderId="39" xfId="0" applyNumberFormat="1" applyFont="1" applyFill="1" applyBorder="1" applyAlignment="1">
      <alignment horizontal="center" vertical="center"/>
    </xf>
    <xf numFmtId="164" fontId="18" fillId="2" borderId="125" xfId="0" applyNumberFormat="1" applyFont="1" applyFill="1" applyBorder="1" applyAlignment="1">
      <alignment horizontal="center" vertical="center"/>
    </xf>
    <xf numFmtId="164" fontId="19" fillId="2" borderId="35" xfId="0" applyNumberFormat="1" applyFont="1" applyFill="1" applyBorder="1" applyAlignment="1">
      <alignment horizontal="center" vertical="center"/>
    </xf>
    <xf numFmtId="164" fontId="13" fillId="2" borderId="127" xfId="0" applyNumberFormat="1" applyFont="1" applyFill="1" applyBorder="1" applyAlignment="1">
      <alignment horizontal="center" vertical="center"/>
    </xf>
    <xf numFmtId="164" fontId="13" fillId="2" borderId="31" xfId="0" applyNumberFormat="1" applyFont="1" applyFill="1" applyBorder="1" applyAlignment="1">
      <alignment horizontal="center" vertical="center"/>
    </xf>
    <xf numFmtId="164" fontId="13" fillId="2" borderId="128" xfId="0" applyNumberFormat="1" applyFont="1" applyFill="1" applyBorder="1" applyAlignment="1">
      <alignment horizontal="center" vertical="center"/>
    </xf>
    <xf numFmtId="164" fontId="13" fillId="2" borderId="129" xfId="0" applyNumberFormat="1" applyFont="1" applyFill="1" applyBorder="1" applyAlignment="1">
      <alignment horizontal="center" vertical="center"/>
    </xf>
    <xf numFmtId="164" fontId="13" fillId="2" borderId="130" xfId="0" applyNumberFormat="1" applyFont="1" applyFill="1" applyBorder="1" applyAlignment="1">
      <alignment horizontal="center" vertical="center"/>
    </xf>
    <xf numFmtId="164" fontId="5" fillId="2" borderId="131" xfId="0" applyNumberFormat="1" applyFont="1" applyFill="1" applyBorder="1" applyAlignment="1">
      <alignment horizontal="center" vertical="center"/>
    </xf>
    <xf numFmtId="164" fontId="13" fillId="2" borderId="132" xfId="0" applyNumberFormat="1" applyFont="1" applyFill="1" applyBorder="1" applyAlignment="1">
      <alignment horizontal="center" vertical="center"/>
    </xf>
    <xf numFmtId="164" fontId="5" fillId="2" borderId="39" xfId="0" applyNumberFormat="1" applyFont="1" applyFill="1" applyBorder="1" applyAlignment="1">
      <alignment horizontal="center" vertical="center"/>
    </xf>
    <xf numFmtId="164" fontId="13" fillId="2" borderId="30" xfId="0" applyNumberFormat="1" applyFont="1" applyFill="1" applyBorder="1" applyAlignment="1">
      <alignment horizontal="center" vertical="center"/>
    </xf>
    <xf numFmtId="164" fontId="5" fillId="2" borderId="133" xfId="0" applyNumberFormat="1" applyFont="1" applyFill="1" applyBorder="1" applyAlignment="1">
      <alignment horizontal="center" vertical="center"/>
    </xf>
    <xf numFmtId="164" fontId="5" fillId="2" borderId="134" xfId="0" applyNumberFormat="1" applyFont="1" applyFill="1" applyBorder="1" applyAlignment="1">
      <alignment horizontal="center" vertical="center"/>
    </xf>
    <xf numFmtId="164" fontId="5" fillId="2" borderId="135" xfId="0" applyNumberFormat="1" applyFont="1" applyFill="1" applyBorder="1" applyAlignment="1">
      <alignment horizontal="center" vertical="center"/>
    </xf>
    <xf numFmtId="164" fontId="13" fillId="2" borderId="136" xfId="0" applyNumberFormat="1" applyFont="1" applyFill="1" applyBorder="1" applyAlignment="1">
      <alignment horizontal="center" vertical="center"/>
    </xf>
    <xf numFmtId="164" fontId="5" fillId="2" borderId="61" xfId="0" applyNumberFormat="1" applyFont="1" applyFill="1" applyBorder="1" applyAlignment="1">
      <alignment horizontal="center" vertical="center"/>
    </xf>
    <xf numFmtId="164" fontId="13" fillId="2" borderId="79" xfId="0" applyNumberFormat="1" applyFont="1" applyFill="1" applyBorder="1" applyAlignment="1">
      <alignment horizontal="center" vertical="center"/>
    </xf>
    <xf numFmtId="164" fontId="13" fillId="2" borderId="80" xfId="0" applyNumberFormat="1" applyFont="1" applyFill="1" applyBorder="1" applyAlignment="1">
      <alignment horizontal="center" vertical="center"/>
    </xf>
    <xf numFmtId="164" fontId="13" fillId="2" borderId="137" xfId="0" applyNumberFormat="1" applyFont="1" applyFill="1" applyBorder="1" applyAlignment="1">
      <alignment horizontal="center" vertical="center"/>
    </xf>
    <xf numFmtId="164" fontId="24" fillId="2" borderId="56" xfId="0" applyNumberFormat="1" applyFont="1" applyFill="1" applyBorder="1" applyAlignment="1">
      <alignment horizontal="center" vertical="center"/>
    </xf>
    <xf numFmtId="164" fontId="24" fillId="2" borderId="12" xfId="0" applyNumberFormat="1" applyFont="1" applyFill="1" applyBorder="1" applyAlignment="1">
      <alignment horizontal="center" vertical="center"/>
    </xf>
    <xf numFmtId="164" fontId="24" fillId="2" borderId="57" xfId="0" applyNumberFormat="1" applyFont="1" applyFill="1" applyBorder="1" applyAlignment="1">
      <alignment horizontal="center" vertical="center"/>
    </xf>
    <xf numFmtId="164" fontId="27" fillId="2" borderId="79" xfId="0" applyNumberFormat="1" applyFont="1" applyFill="1" applyBorder="1" applyAlignment="1">
      <alignment horizontal="center" vertical="center"/>
    </xf>
    <xf numFmtId="164" fontId="27" fillId="2" borderId="80" xfId="0" applyNumberFormat="1" applyFont="1" applyFill="1" applyBorder="1" applyAlignment="1">
      <alignment horizontal="center" vertical="center"/>
    </xf>
    <xf numFmtId="164" fontId="27" fillId="2" borderId="81" xfId="0" applyNumberFormat="1" applyFont="1" applyFill="1" applyBorder="1" applyAlignment="1">
      <alignment horizontal="center" vertical="center"/>
    </xf>
    <xf numFmtId="164" fontId="27" fillId="2" borderId="121" xfId="0" applyNumberFormat="1" applyFont="1" applyFill="1" applyBorder="1" applyAlignment="1">
      <alignment horizontal="center" vertical="center"/>
    </xf>
    <xf numFmtId="164" fontId="27" fillId="2" borderId="105" xfId="0" applyNumberFormat="1" applyFont="1" applyFill="1" applyBorder="1" applyAlignment="1">
      <alignment horizontal="center" vertical="center"/>
    </xf>
    <xf numFmtId="164" fontId="5" fillId="2" borderId="17" xfId="0" applyNumberFormat="1" applyFont="1" applyFill="1" applyBorder="1" applyAlignment="1">
      <alignment horizontal="center" vertical="center"/>
    </xf>
    <xf numFmtId="164" fontId="5" fillId="2" borderId="0" xfId="0" applyNumberFormat="1" applyFont="1" applyFill="1" applyBorder="1" applyAlignment="1">
      <alignment horizontal="center" vertical="center"/>
    </xf>
    <xf numFmtId="164" fontId="5" fillId="2" borderId="23" xfId="0" applyNumberFormat="1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 wrapText="1"/>
    </xf>
    <xf numFmtId="164" fontId="27" fillId="2" borderId="114" xfId="0" applyNumberFormat="1" applyFont="1" applyFill="1" applyBorder="1" applyAlignment="1">
      <alignment horizontal="center" vertical="center"/>
    </xf>
    <xf numFmtId="164" fontId="27" fillId="2" borderId="115" xfId="0" applyNumberFormat="1" applyFont="1" applyFill="1" applyBorder="1" applyAlignment="1">
      <alignment horizontal="center" vertical="center"/>
    </xf>
    <xf numFmtId="164" fontId="27" fillId="2" borderId="116" xfId="0" applyNumberFormat="1" applyFont="1" applyFill="1" applyBorder="1" applyAlignment="1">
      <alignment horizontal="center" vertical="center"/>
    </xf>
    <xf numFmtId="164" fontId="27" fillId="2" borderId="136" xfId="0" applyNumberFormat="1" applyFont="1" applyFill="1" applyBorder="1" applyAlignment="1">
      <alignment horizontal="center" vertical="center"/>
    </xf>
    <xf numFmtId="164" fontId="27" fillId="2" borderId="118" xfId="0" applyNumberFormat="1" applyFont="1" applyFill="1" applyBorder="1" applyAlignment="1">
      <alignment horizontal="center" vertical="center"/>
    </xf>
    <xf numFmtId="164" fontId="27" fillId="2" borderId="138" xfId="0" applyNumberFormat="1" applyFont="1" applyFill="1" applyBorder="1" applyAlignment="1">
      <alignment horizontal="center" vertical="center"/>
    </xf>
    <xf numFmtId="164" fontId="27" fillId="2" borderId="120" xfId="0" applyNumberFormat="1" applyFont="1" applyFill="1" applyBorder="1" applyAlignment="1">
      <alignment horizontal="center" vertic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23"/>
  <sheetViews>
    <sheetView view="pageBreakPreview" topLeftCell="A7" zoomScale="60" zoomScaleNormal="70" workbookViewId="0">
      <selection activeCell="Z11" sqref="Z11"/>
    </sheetView>
  </sheetViews>
  <sheetFormatPr defaultRowHeight="24.75" x14ac:dyDescent="0.45"/>
  <cols>
    <col min="1" max="1" width="6.28515625" style="285" customWidth="1"/>
    <col min="2" max="2" width="29.140625" style="162" customWidth="1"/>
    <col min="3" max="3" width="8.5703125" style="285" customWidth="1"/>
    <col min="4" max="4" width="8.7109375" style="285" customWidth="1"/>
    <col min="5" max="5" width="7.5703125" style="285" customWidth="1"/>
    <col min="6" max="7" width="9.140625" style="285" customWidth="1"/>
    <col min="8" max="8" width="7.28515625" style="285" customWidth="1"/>
    <col min="9" max="9" width="8.7109375" style="285" customWidth="1"/>
    <col min="10" max="10" width="8.42578125" style="285" customWidth="1"/>
    <col min="11" max="11" width="7.7109375" style="285" customWidth="1"/>
    <col min="12" max="12" width="7.140625" style="285" customWidth="1"/>
    <col min="13" max="13" width="7.85546875" style="285" customWidth="1"/>
    <col min="14" max="14" width="7.28515625" style="285" customWidth="1"/>
    <col min="15" max="15" width="6.7109375" style="285" customWidth="1"/>
    <col min="16" max="16" width="7.5703125" style="285" customWidth="1"/>
    <col min="17" max="17" width="7.28515625" style="285" customWidth="1"/>
    <col min="18" max="18" width="8.7109375" style="285" customWidth="1"/>
    <col min="19" max="19" width="8.5703125" style="285" customWidth="1"/>
    <col min="20" max="20" width="7.28515625" style="285" customWidth="1"/>
    <col min="21" max="21" width="8.28515625" style="285" customWidth="1"/>
    <col min="22" max="22" width="8.85546875" style="285" customWidth="1"/>
    <col min="23" max="23" width="7.28515625" style="285" customWidth="1"/>
    <col min="24" max="24" width="8.85546875" style="285" customWidth="1"/>
    <col min="25" max="25" width="8.5703125" style="285" customWidth="1"/>
    <col min="26" max="26" width="8" style="285" customWidth="1"/>
    <col min="27" max="27" width="4.85546875" style="285" customWidth="1"/>
    <col min="28" max="28" width="9.140625" style="162" customWidth="1"/>
    <col min="29" max="16384" width="9.140625" style="162"/>
  </cols>
  <sheetData>
    <row r="1" spans="1:29" ht="26.25" x14ac:dyDescent="0.45">
      <c r="A1" s="340" t="s">
        <v>18</v>
      </c>
      <c r="B1" s="340"/>
      <c r="C1" s="340"/>
      <c r="D1" s="340"/>
      <c r="E1" s="340"/>
      <c r="F1" s="340"/>
      <c r="G1" s="340"/>
      <c r="H1" s="340"/>
      <c r="I1" s="340"/>
      <c r="J1" s="340"/>
      <c r="K1" s="340"/>
      <c r="L1" s="340"/>
      <c r="M1" s="340"/>
      <c r="N1" s="340"/>
      <c r="O1" s="340"/>
      <c r="P1" s="340"/>
      <c r="Q1" s="340"/>
      <c r="R1" s="340"/>
      <c r="S1" s="340"/>
      <c r="T1" s="340"/>
      <c r="U1" s="340"/>
      <c r="V1" s="340"/>
      <c r="W1" s="340"/>
      <c r="X1" s="340"/>
      <c r="Y1" s="340"/>
      <c r="Z1" s="340"/>
      <c r="AA1" s="340"/>
    </row>
    <row r="2" spans="1:29" ht="26.25" x14ac:dyDescent="0.45">
      <c r="A2" s="340" t="s">
        <v>20</v>
      </c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0"/>
      <c r="X2" s="340"/>
      <c r="Y2" s="340"/>
      <c r="Z2" s="340"/>
      <c r="AA2" s="340"/>
    </row>
    <row r="3" spans="1:29" ht="26.25" x14ac:dyDescent="0.45">
      <c r="A3" s="340" t="s">
        <v>19</v>
      </c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0"/>
      <c r="X3" s="340"/>
      <c r="Y3" s="340"/>
      <c r="Z3" s="340"/>
      <c r="AA3" s="340"/>
    </row>
    <row r="4" spans="1:29" ht="26.25" x14ac:dyDescent="0.45">
      <c r="A4" s="340" t="s">
        <v>21</v>
      </c>
      <c r="B4" s="340"/>
      <c r="C4" s="340"/>
      <c r="D4" s="340"/>
      <c r="E4" s="340"/>
      <c r="F4" s="340"/>
      <c r="G4" s="340"/>
      <c r="H4" s="340"/>
      <c r="I4" s="340"/>
      <c r="J4" s="340"/>
      <c r="K4" s="340"/>
      <c r="L4" s="340"/>
      <c r="M4" s="340"/>
      <c r="N4" s="340"/>
      <c r="O4" s="340"/>
      <c r="P4" s="340"/>
      <c r="Q4" s="340"/>
      <c r="R4" s="340"/>
      <c r="S4" s="340"/>
      <c r="T4" s="340"/>
      <c r="U4" s="340"/>
      <c r="V4" s="340"/>
      <c r="W4" s="340"/>
      <c r="X4" s="340"/>
      <c r="Y4" s="340"/>
      <c r="Z4" s="340"/>
      <c r="AA4" s="340"/>
    </row>
    <row r="5" spans="1:29" ht="26.25" x14ac:dyDescent="0.45">
      <c r="A5" s="341" t="s">
        <v>824</v>
      </c>
      <c r="B5" s="341"/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1"/>
      <c r="S5" s="341"/>
      <c r="T5" s="341"/>
      <c r="U5" s="341"/>
      <c r="V5" s="341"/>
      <c r="W5" s="341"/>
      <c r="X5" s="341"/>
      <c r="Y5" s="341"/>
      <c r="Z5" s="341"/>
      <c r="AA5" s="341"/>
    </row>
    <row r="6" spans="1:29" s="272" customFormat="1" ht="24.75" customHeight="1" x14ac:dyDescent="0.25">
      <c r="A6" s="354" t="s">
        <v>0</v>
      </c>
      <c r="B6" s="354" t="s">
        <v>1</v>
      </c>
      <c r="C6" s="355" t="s">
        <v>12</v>
      </c>
      <c r="D6" s="348" t="s">
        <v>13</v>
      </c>
      <c r="E6" s="337" t="s">
        <v>3</v>
      </c>
      <c r="F6" s="338"/>
      <c r="G6" s="338"/>
      <c r="H6" s="338"/>
      <c r="I6" s="338"/>
      <c r="J6" s="338"/>
      <c r="K6" s="338"/>
      <c r="L6" s="338"/>
      <c r="M6" s="338"/>
      <c r="N6" s="338"/>
      <c r="O6" s="338"/>
      <c r="P6" s="338"/>
      <c r="Q6" s="338"/>
      <c r="R6" s="338"/>
      <c r="S6" s="338"/>
      <c r="T6" s="338"/>
      <c r="U6" s="338"/>
      <c r="V6" s="338"/>
      <c r="W6" s="338"/>
      <c r="X6" s="338"/>
      <c r="Y6" s="338"/>
      <c r="Z6" s="338"/>
      <c r="AA6" s="339"/>
      <c r="AC6" s="273"/>
    </row>
    <row r="7" spans="1:29" s="272" customFormat="1" ht="26.25" x14ac:dyDescent="0.25">
      <c r="A7" s="349"/>
      <c r="B7" s="349"/>
      <c r="C7" s="351"/>
      <c r="D7" s="349"/>
      <c r="E7" s="337" t="s">
        <v>4</v>
      </c>
      <c r="F7" s="338"/>
      <c r="G7" s="338"/>
      <c r="H7" s="338"/>
      <c r="I7" s="338"/>
      <c r="J7" s="339"/>
      <c r="K7" s="337" t="s">
        <v>17</v>
      </c>
      <c r="L7" s="338"/>
      <c r="M7" s="338"/>
      <c r="N7" s="338"/>
      <c r="O7" s="338"/>
      <c r="P7" s="339"/>
      <c r="Q7" s="337" t="s">
        <v>15</v>
      </c>
      <c r="R7" s="338"/>
      <c r="S7" s="338"/>
      <c r="T7" s="338"/>
      <c r="U7" s="338"/>
      <c r="V7" s="339"/>
      <c r="W7" s="342" t="s">
        <v>16</v>
      </c>
      <c r="X7" s="343"/>
      <c r="Y7" s="344"/>
      <c r="Z7" s="348" t="s">
        <v>14</v>
      </c>
      <c r="AA7" s="350" t="s">
        <v>11</v>
      </c>
    </row>
    <row r="8" spans="1:29" s="272" customFormat="1" ht="24.75" customHeight="1" x14ac:dyDescent="0.25">
      <c r="A8" s="349"/>
      <c r="B8" s="349"/>
      <c r="C8" s="351"/>
      <c r="D8" s="349"/>
      <c r="E8" s="337" t="s">
        <v>5</v>
      </c>
      <c r="F8" s="338"/>
      <c r="G8" s="339"/>
      <c r="H8" s="337" t="s">
        <v>6</v>
      </c>
      <c r="I8" s="338"/>
      <c r="J8" s="339"/>
      <c r="K8" s="337" t="s">
        <v>7</v>
      </c>
      <c r="L8" s="338"/>
      <c r="M8" s="339"/>
      <c r="N8" s="337" t="s">
        <v>6</v>
      </c>
      <c r="O8" s="338"/>
      <c r="P8" s="339"/>
      <c r="Q8" s="337" t="s">
        <v>7</v>
      </c>
      <c r="R8" s="338"/>
      <c r="S8" s="339"/>
      <c r="T8" s="337" t="s">
        <v>6</v>
      </c>
      <c r="U8" s="338"/>
      <c r="V8" s="339"/>
      <c r="W8" s="345"/>
      <c r="X8" s="346"/>
      <c r="Y8" s="347"/>
      <c r="Z8" s="349"/>
      <c r="AA8" s="351"/>
    </row>
    <row r="9" spans="1:29" s="272" customFormat="1" ht="26.25" x14ac:dyDescent="0.25">
      <c r="A9" s="349"/>
      <c r="B9" s="349"/>
      <c r="C9" s="351"/>
      <c r="D9" s="349"/>
      <c r="E9" s="316" t="s">
        <v>8</v>
      </c>
      <c r="F9" s="316" t="s">
        <v>9</v>
      </c>
      <c r="G9" s="316" t="s">
        <v>10</v>
      </c>
      <c r="H9" s="316" t="s">
        <v>8</v>
      </c>
      <c r="I9" s="316" t="s">
        <v>9</v>
      </c>
      <c r="J9" s="316" t="s">
        <v>10</v>
      </c>
      <c r="K9" s="316" t="s">
        <v>8</v>
      </c>
      <c r="L9" s="316" t="s">
        <v>9</v>
      </c>
      <c r="M9" s="316" t="s">
        <v>10</v>
      </c>
      <c r="N9" s="316" t="s">
        <v>8</v>
      </c>
      <c r="O9" s="316" t="s">
        <v>9</v>
      </c>
      <c r="P9" s="316" t="s">
        <v>10</v>
      </c>
      <c r="Q9" s="316" t="s">
        <v>8</v>
      </c>
      <c r="R9" s="316" t="s">
        <v>9</v>
      </c>
      <c r="S9" s="316" t="s">
        <v>10</v>
      </c>
      <c r="T9" s="316" t="s">
        <v>8</v>
      </c>
      <c r="U9" s="316" t="s">
        <v>9</v>
      </c>
      <c r="V9" s="316" t="s">
        <v>10</v>
      </c>
      <c r="W9" s="316" t="s">
        <v>8</v>
      </c>
      <c r="X9" s="316" t="s">
        <v>9</v>
      </c>
      <c r="Y9" s="316" t="s">
        <v>10</v>
      </c>
      <c r="Z9" s="349"/>
      <c r="AA9" s="351"/>
    </row>
    <row r="10" spans="1:29" s="688" customFormat="1" ht="32.25" customHeight="1" x14ac:dyDescent="0.25">
      <c r="A10" s="662">
        <v>1</v>
      </c>
      <c r="B10" s="687" t="s">
        <v>22</v>
      </c>
      <c r="C10" s="662">
        <v>1</v>
      </c>
      <c r="D10" s="662">
        <v>60</v>
      </c>
      <c r="E10" s="673">
        <v>549</v>
      </c>
      <c r="F10" s="673">
        <v>3070</v>
      </c>
      <c r="G10" s="673">
        <f t="shared" ref="G10:G22" si="0">SUM(E10:F10)</f>
        <v>3619</v>
      </c>
      <c r="H10" s="673">
        <v>549</v>
      </c>
      <c r="I10" s="673">
        <v>3070</v>
      </c>
      <c r="J10" s="673">
        <f t="shared" ref="J10:J22" si="1">SUM(H10:I10)</f>
        <v>3619</v>
      </c>
      <c r="K10" s="674">
        <v>0</v>
      </c>
      <c r="L10" s="674">
        <v>0</v>
      </c>
      <c r="M10" s="674">
        <f t="shared" ref="M10:M22" si="2">SUM(K10:L10)</f>
        <v>0</v>
      </c>
      <c r="N10" s="674">
        <v>0</v>
      </c>
      <c r="O10" s="674">
        <v>0</v>
      </c>
      <c r="P10" s="674">
        <f t="shared" ref="P10:P22" si="3">SUM(N10:O10)</f>
        <v>0</v>
      </c>
      <c r="Q10" s="673">
        <f t="shared" ref="Q10:Q22" si="4">SUM(K10+E10)</f>
        <v>549</v>
      </c>
      <c r="R10" s="673">
        <f t="shared" ref="R10:R22" si="5">SUM(L10+F10)</f>
        <v>3070</v>
      </c>
      <c r="S10" s="673">
        <f t="shared" ref="S10:S22" si="6">SUM(Q10:R10)</f>
        <v>3619</v>
      </c>
      <c r="T10" s="673">
        <f t="shared" ref="T10:T22" si="7">SUM(H10+N10)</f>
        <v>549</v>
      </c>
      <c r="U10" s="673">
        <f t="shared" ref="U10:U22" si="8">SUM(I10+O10)</f>
        <v>3070</v>
      </c>
      <c r="V10" s="673">
        <f t="shared" ref="V10:V22" si="9">SUM(T10:U10)</f>
        <v>3619</v>
      </c>
      <c r="W10" s="674">
        <f t="shared" ref="W10:W22" si="10">SUM(Q10-T10)</f>
        <v>0</v>
      </c>
      <c r="X10" s="674">
        <f t="shared" ref="X10:X22" si="11">SUM(R10-U10)</f>
        <v>0</v>
      </c>
      <c r="Y10" s="674">
        <f t="shared" ref="Y10:Y22" si="12">SUM(W10:X10)</f>
        <v>0</v>
      </c>
      <c r="Z10" s="662">
        <v>47</v>
      </c>
      <c r="AA10" s="675"/>
    </row>
    <row r="11" spans="1:29" s="312" customFormat="1" ht="32.25" customHeight="1" x14ac:dyDescent="0.25">
      <c r="A11" s="297">
        <v>2</v>
      </c>
      <c r="B11" s="298" t="s">
        <v>23</v>
      </c>
      <c r="C11" s="297">
        <v>3</v>
      </c>
      <c r="D11" s="297">
        <v>250</v>
      </c>
      <c r="E11" s="300">
        <v>962</v>
      </c>
      <c r="F11" s="300">
        <v>3974</v>
      </c>
      <c r="G11" s="300">
        <f t="shared" si="0"/>
        <v>4936</v>
      </c>
      <c r="H11" s="300">
        <v>962</v>
      </c>
      <c r="I11" s="300">
        <v>3974</v>
      </c>
      <c r="J11" s="300">
        <f t="shared" si="1"/>
        <v>4936</v>
      </c>
      <c r="K11" s="276">
        <v>0</v>
      </c>
      <c r="L11" s="276">
        <v>0</v>
      </c>
      <c r="M11" s="301">
        <f t="shared" si="2"/>
        <v>0</v>
      </c>
      <c r="N11" s="301">
        <v>0</v>
      </c>
      <c r="O11" s="301">
        <v>0</v>
      </c>
      <c r="P11" s="301">
        <f t="shared" si="3"/>
        <v>0</v>
      </c>
      <c r="Q11" s="300">
        <f t="shared" si="4"/>
        <v>962</v>
      </c>
      <c r="R11" s="300">
        <f t="shared" si="5"/>
        <v>3974</v>
      </c>
      <c r="S11" s="300">
        <f t="shared" si="6"/>
        <v>4936</v>
      </c>
      <c r="T11" s="300">
        <f t="shared" si="7"/>
        <v>962</v>
      </c>
      <c r="U11" s="300">
        <f t="shared" si="8"/>
        <v>3974</v>
      </c>
      <c r="V11" s="300">
        <f t="shared" si="9"/>
        <v>4936</v>
      </c>
      <c r="W11" s="301">
        <f t="shared" si="10"/>
        <v>0</v>
      </c>
      <c r="X11" s="301">
        <f t="shared" si="11"/>
        <v>0</v>
      </c>
      <c r="Y11" s="301">
        <f t="shared" si="12"/>
        <v>0</v>
      </c>
      <c r="Z11" s="297">
        <v>12</v>
      </c>
      <c r="AA11" s="299"/>
    </row>
    <row r="12" spans="1:29" s="278" customFormat="1" ht="32.25" customHeight="1" x14ac:dyDescent="0.25">
      <c r="A12" s="182">
        <v>3</v>
      </c>
      <c r="B12" s="274" t="s">
        <v>24</v>
      </c>
      <c r="C12" s="182">
        <v>5</v>
      </c>
      <c r="D12" s="182">
        <v>50</v>
      </c>
      <c r="E12" s="275">
        <v>135</v>
      </c>
      <c r="F12" s="275">
        <v>1160</v>
      </c>
      <c r="G12" s="275">
        <f t="shared" si="0"/>
        <v>1295</v>
      </c>
      <c r="H12" s="275">
        <v>135</v>
      </c>
      <c r="I12" s="275">
        <v>1160</v>
      </c>
      <c r="J12" s="275">
        <f t="shared" si="1"/>
        <v>1295</v>
      </c>
      <c r="K12" s="276">
        <v>0</v>
      </c>
      <c r="L12" s="276">
        <v>0</v>
      </c>
      <c r="M12" s="276">
        <f t="shared" si="2"/>
        <v>0</v>
      </c>
      <c r="N12" s="276">
        <v>0</v>
      </c>
      <c r="O12" s="276">
        <v>0</v>
      </c>
      <c r="P12" s="276">
        <f t="shared" si="3"/>
        <v>0</v>
      </c>
      <c r="Q12" s="275">
        <f t="shared" si="4"/>
        <v>135</v>
      </c>
      <c r="R12" s="275">
        <f t="shared" si="5"/>
        <v>1160</v>
      </c>
      <c r="S12" s="275">
        <f t="shared" si="6"/>
        <v>1295</v>
      </c>
      <c r="T12" s="275">
        <f t="shared" si="7"/>
        <v>135</v>
      </c>
      <c r="U12" s="275">
        <f t="shared" si="8"/>
        <v>1160</v>
      </c>
      <c r="V12" s="275">
        <f t="shared" si="9"/>
        <v>1295</v>
      </c>
      <c r="W12" s="276">
        <f t="shared" si="10"/>
        <v>0</v>
      </c>
      <c r="X12" s="276">
        <f t="shared" si="11"/>
        <v>0</v>
      </c>
      <c r="Y12" s="276">
        <f t="shared" si="12"/>
        <v>0</v>
      </c>
      <c r="Z12" s="182">
        <v>35</v>
      </c>
      <c r="AA12" s="277"/>
    </row>
    <row r="13" spans="1:29" s="676" customFormat="1" ht="32.25" customHeight="1" x14ac:dyDescent="0.25">
      <c r="A13" s="662">
        <v>4</v>
      </c>
      <c r="B13" s="672" t="s">
        <v>25</v>
      </c>
      <c r="C13" s="662">
        <v>18</v>
      </c>
      <c r="D13" s="662">
        <v>325</v>
      </c>
      <c r="E13" s="673">
        <v>810</v>
      </c>
      <c r="F13" s="673">
        <v>3421</v>
      </c>
      <c r="G13" s="673">
        <f t="shared" si="0"/>
        <v>4231</v>
      </c>
      <c r="H13" s="673">
        <v>810</v>
      </c>
      <c r="I13" s="673">
        <v>3421</v>
      </c>
      <c r="J13" s="673">
        <f t="shared" si="1"/>
        <v>4231</v>
      </c>
      <c r="K13" s="674">
        <v>0</v>
      </c>
      <c r="L13" s="674">
        <v>0</v>
      </c>
      <c r="M13" s="674">
        <f t="shared" si="2"/>
        <v>0</v>
      </c>
      <c r="N13" s="674">
        <v>0</v>
      </c>
      <c r="O13" s="674">
        <v>0</v>
      </c>
      <c r="P13" s="674">
        <f t="shared" si="3"/>
        <v>0</v>
      </c>
      <c r="Q13" s="673">
        <f t="shared" si="4"/>
        <v>810</v>
      </c>
      <c r="R13" s="673">
        <f t="shared" si="5"/>
        <v>3421</v>
      </c>
      <c r="S13" s="673">
        <f t="shared" si="6"/>
        <v>4231</v>
      </c>
      <c r="T13" s="673">
        <f t="shared" si="7"/>
        <v>810</v>
      </c>
      <c r="U13" s="673">
        <f t="shared" si="8"/>
        <v>3421</v>
      </c>
      <c r="V13" s="673">
        <f t="shared" si="9"/>
        <v>4231</v>
      </c>
      <c r="W13" s="674">
        <f t="shared" si="10"/>
        <v>0</v>
      </c>
      <c r="X13" s="674">
        <f t="shared" si="11"/>
        <v>0</v>
      </c>
      <c r="Y13" s="674">
        <f t="shared" si="12"/>
        <v>0</v>
      </c>
      <c r="Z13" s="662">
        <v>190</v>
      </c>
      <c r="AA13" s="675"/>
    </row>
    <row r="14" spans="1:29" s="278" customFormat="1" ht="32.25" customHeight="1" x14ac:dyDescent="0.25">
      <c r="A14" s="182">
        <v>5</v>
      </c>
      <c r="B14" s="274" t="s">
        <v>26</v>
      </c>
      <c r="C14" s="182">
        <v>2</v>
      </c>
      <c r="D14" s="182">
        <v>150</v>
      </c>
      <c r="E14" s="275">
        <v>691</v>
      </c>
      <c r="F14" s="275">
        <v>3838</v>
      </c>
      <c r="G14" s="275">
        <f t="shared" si="0"/>
        <v>4529</v>
      </c>
      <c r="H14" s="275">
        <v>691</v>
      </c>
      <c r="I14" s="275">
        <v>3838</v>
      </c>
      <c r="J14" s="275">
        <f t="shared" si="1"/>
        <v>4529</v>
      </c>
      <c r="K14" s="276">
        <v>0</v>
      </c>
      <c r="L14" s="276">
        <v>0</v>
      </c>
      <c r="M14" s="276">
        <f t="shared" si="2"/>
        <v>0</v>
      </c>
      <c r="N14" s="276">
        <v>0</v>
      </c>
      <c r="O14" s="276">
        <v>0</v>
      </c>
      <c r="P14" s="276">
        <f t="shared" si="3"/>
        <v>0</v>
      </c>
      <c r="Q14" s="275">
        <f t="shared" si="4"/>
        <v>691</v>
      </c>
      <c r="R14" s="275">
        <f t="shared" si="5"/>
        <v>3838</v>
      </c>
      <c r="S14" s="275">
        <f t="shared" si="6"/>
        <v>4529</v>
      </c>
      <c r="T14" s="275">
        <f t="shared" si="7"/>
        <v>691</v>
      </c>
      <c r="U14" s="275">
        <f t="shared" si="8"/>
        <v>3838</v>
      </c>
      <c r="V14" s="275">
        <f t="shared" si="9"/>
        <v>4529</v>
      </c>
      <c r="W14" s="276">
        <f t="shared" si="10"/>
        <v>0</v>
      </c>
      <c r="X14" s="276">
        <f t="shared" si="11"/>
        <v>0</v>
      </c>
      <c r="Y14" s="276">
        <f t="shared" si="12"/>
        <v>0</v>
      </c>
      <c r="Z14" s="182">
        <v>45</v>
      </c>
      <c r="AA14" s="277"/>
    </row>
    <row r="15" spans="1:29" s="313" customFormat="1" ht="32.25" customHeight="1" x14ac:dyDescent="0.25">
      <c r="A15" s="182">
        <v>6</v>
      </c>
      <c r="B15" s="314" t="s">
        <v>27</v>
      </c>
      <c r="C15" s="248">
        <v>1</v>
      </c>
      <c r="D15" s="248">
        <v>15</v>
      </c>
      <c r="E15" s="275">
        <v>565</v>
      </c>
      <c r="F15" s="275">
        <v>2461</v>
      </c>
      <c r="G15" s="275">
        <f t="shared" si="0"/>
        <v>3026</v>
      </c>
      <c r="H15" s="275">
        <v>565</v>
      </c>
      <c r="I15" s="275">
        <v>2461</v>
      </c>
      <c r="J15" s="275">
        <f t="shared" si="1"/>
        <v>3026</v>
      </c>
      <c r="K15" s="276">
        <v>0</v>
      </c>
      <c r="L15" s="276">
        <v>0</v>
      </c>
      <c r="M15" s="276">
        <f t="shared" si="2"/>
        <v>0</v>
      </c>
      <c r="N15" s="276">
        <v>0</v>
      </c>
      <c r="O15" s="276">
        <v>0</v>
      </c>
      <c r="P15" s="276">
        <f t="shared" si="3"/>
        <v>0</v>
      </c>
      <c r="Q15" s="275">
        <f t="shared" si="4"/>
        <v>565</v>
      </c>
      <c r="R15" s="275">
        <f t="shared" si="5"/>
        <v>2461</v>
      </c>
      <c r="S15" s="275">
        <f t="shared" si="6"/>
        <v>3026</v>
      </c>
      <c r="T15" s="275">
        <f t="shared" si="7"/>
        <v>565</v>
      </c>
      <c r="U15" s="275">
        <f t="shared" si="8"/>
        <v>2461</v>
      </c>
      <c r="V15" s="275">
        <f t="shared" si="9"/>
        <v>3026</v>
      </c>
      <c r="W15" s="276">
        <f t="shared" si="10"/>
        <v>0</v>
      </c>
      <c r="X15" s="276">
        <f t="shared" si="11"/>
        <v>0</v>
      </c>
      <c r="Y15" s="276">
        <f t="shared" si="12"/>
        <v>0</v>
      </c>
      <c r="Z15" s="248">
        <v>45</v>
      </c>
      <c r="AA15" s="315"/>
    </row>
    <row r="16" spans="1:29" s="278" customFormat="1" ht="28.5" customHeight="1" x14ac:dyDescent="0.25">
      <c r="A16" s="182">
        <v>7</v>
      </c>
      <c r="B16" s="274" t="s">
        <v>28</v>
      </c>
      <c r="C16" s="182">
        <v>1</v>
      </c>
      <c r="D16" s="182">
        <v>100</v>
      </c>
      <c r="E16" s="275">
        <v>920</v>
      </c>
      <c r="F16" s="275">
        <v>3998</v>
      </c>
      <c r="G16" s="275">
        <f t="shared" si="0"/>
        <v>4918</v>
      </c>
      <c r="H16" s="275">
        <v>920</v>
      </c>
      <c r="I16" s="275">
        <v>3998</v>
      </c>
      <c r="J16" s="275">
        <f t="shared" si="1"/>
        <v>4918</v>
      </c>
      <c r="K16" s="276">
        <v>0</v>
      </c>
      <c r="L16" s="276">
        <v>0</v>
      </c>
      <c r="M16" s="276">
        <f t="shared" si="2"/>
        <v>0</v>
      </c>
      <c r="N16" s="276">
        <v>0</v>
      </c>
      <c r="O16" s="276">
        <v>0</v>
      </c>
      <c r="P16" s="276">
        <f t="shared" si="3"/>
        <v>0</v>
      </c>
      <c r="Q16" s="275">
        <f t="shared" si="4"/>
        <v>920</v>
      </c>
      <c r="R16" s="275">
        <f t="shared" si="5"/>
        <v>3998</v>
      </c>
      <c r="S16" s="275">
        <f t="shared" si="6"/>
        <v>4918</v>
      </c>
      <c r="T16" s="275">
        <f t="shared" si="7"/>
        <v>920</v>
      </c>
      <c r="U16" s="275">
        <f t="shared" si="8"/>
        <v>3998</v>
      </c>
      <c r="V16" s="275">
        <f t="shared" si="9"/>
        <v>4918</v>
      </c>
      <c r="W16" s="276">
        <f t="shared" si="10"/>
        <v>0</v>
      </c>
      <c r="X16" s="276">
        <f t="shared" si="11"/>
        <v>0</v>
      </c>
      <c r="Y16" s="276">
        <f t="shared" si="12"/>
        <v>0</v>
      </c>
      <c r="Z16" s="182">
        <v>235</v>
      </c>
      <c r="AA16" s="277"/>
    </row>
    <row r="17" spans="1:33" s="278" customFormat="1" ht="32.25" customHeight="1" x14ac:dyDescent="0.25">
      <c r="A17" s="182">
        <v>8</v>
      </c>
      <c r="B17" s="274" t="s">
        <v>29</v>
      </c>
      <c r="C17" s="182">
        <v>1</v>
      </c>
      <c r="D17" s="182">
        <v>20</v>
      </c>
      <c r="E17" s="275">
        <v>463</v>
      </c>
      <c r="F17" s="275">
        <v>1324</v>
      </c>
      <c r="G17" s="275">
        <f t="shared" si="0"/>
        <v>1787</v>
      </c>
      <c r="H17" s="275">
        <v>463</v>
      </c>
      <c r="I17" s="275">
        <v>1324</v>
      </c>
      <c r="J17" s="275">
        <f t="shared" si="1"/>
        <v>1787</v>
      </c>
      <c r="K17" s="276">
        <v>0</v>
      </c>
      <c r="L17" s="276">
        <v>0</v>
      </c>
      <c r="M17" s="276">
        <f t="shared" si="2"/>
        <v>0</v>
      </c>
      <c r="N17" s="276">
        <v>0</v>
      </c>
      <c r="O17" s="276">
        <v>0</v>
      </c>
      <c r="P17" s="276">
        <f t="shared" si="3"/>
        <v>0</v>
      </c>
      <c r="Q17" s="275">
        <f t="shared" si="4"/>
        <v>463</v>
      </c>
      <c r="R17" s="275">
        <f t="shared" si="5"/>
        <v>1324</v>
      </c>
      <c r="S17" s="275">
        <f t="shared" si="6"/>
        <v>1787</v>
      </c>
      <c r="T17" s="275">
        <f t="shared" si="7"/>
        <v>463</v>
      </c>
      <c r="U17" s="275">
        <f t="shared" si="8"/>
        <v>1324</v>
      </c>
      <c r="V17" s="275">
        <f t="shared" si="9"/>
        <v>1787</v>
      </c>
      <c r="W17" s="276">
        <f t="shared" si="10"/>
        <v>0</v>
      </c>
      <c r="X17" s="276">
        <f t="shared" si="11"/>
        <v>0</v>
      </c>
      <c r="Y17" s="276">
        <f t="shared" si="12"/>
        <v>0</v>
      </c>
      <c r="Z17" s="182">
        <v>27</v>
      </c>
      <c r="AA17" s="277"/>
    </row>
    <row r="18" spans="1:33" s="278" customFormat="1" ht="32.25" customHeight="1" x14ac:dyDescent="0.25">
      <c r="A18" s="182">
        <v>9</v>
      </c>
      <c r="B18" s="274" t="s">
        <v>30</v>
      </c>
      <c r="C18" s="182">
        <v>1</v>
      </c>
      <c r="D18" s="182">
        <v>35</v>
      </c>
      <c r="E18" s="275">
        <v>281</v>
      </c>
      <c r="F18" s="275">
        <v>1717</v>
      </c>
      <c r="G18" s="275">
        <f t="shared" si="0"/>
        <v>1998</v>
      </c>
      <c r="H18" s="275">
        <v>281</v>
      </c>
      <c r="I18" s="275">
        <v>1717</v>
      </c>
      <c r="J18" s="275">
        <f t="shared" si="1"/>
        <v>1998</v>
      </c>
      <c r="K18" s="276">
        <v>0</v>
      </c>
      <c r="L18" s="276">
        <v>0</v>
      </c>
      <c r="M18" s="276">
        <f t="shared" si="2"/>
        <v>0</v>
      </c>
      <c r="N18" s="276">
        <v>0</v>
      </c>
      <c r="O18" s="276">
        <v>0</v>
      </c>
      <c r="P18" s="276">
        <f t="shared" si="3"/>
        <v>0</v>
      </c>
      <c r="Q18" s="275">
        <f t="shared" si="4"/>
        <v>281</v>
      </c>
      <c r="R18" s="275">
        <f t="shared" si="5"/>
        <v>1717</v>
      </c>
      <c r="S18" s="275">
        <f t="shared" si="6"/>
        <v>1998</v>
      </c>
      <c r="T18" s="275">
        <f t="shared" si="7"/>
        <v>281</v>
      </c>
      <c r="U18" s="275">
        <f t="shared" si="8"/>
        <v>1717</v>
      </c>
      <c r="V18" s="275">
        <f t="shared" si="9"/>
        <v>1998</v>
      </c>
      <c r="W18" s="276">
        <f t="shared" si="10"/>
        <v>0</v>
      </c>
      <c r="X18" s="276">
        <f t="shared" si="11"/>
        <v>0</v>
      </c>
      <c r="Y18" s="276">
        <f t="shared" si="12"/>
        <v>0</v>
      </c>
      <c r="Z18" s="182">
        <v>11</v>
      </c>
      <c r="AA18" s="277"/>
      <c r="AD18" s="313"/>
      <c r="AE18" s="313"/>
      <c r="AF18" s="313"/>
      <c r="AG18" s="313"/>
    </row>
    <row r="19" spans="1:33" s="654" customFormat="1" ht="32.25" customHeight="1" x14ac:dyDescent="0.55000000000000004">
      <c r="A19" s="649">
        <v>10</v>
      </c>
      <c r="B19" s="650" t="s">
        <v>31</v>
      </c>
      <c r="C19" s="649">
        <v>9</v>
      </c>
      <c r="D19" s="649">
        <v>450</v>
      </c>
      <c r="E19" s="651">
        <v>637</v>
      </c>
      <c r="F19" s="651">
        <v>2483</v>
      </c>
      <c r="G19" s="651">
        <f t="shared" si="0"/>
        <v>3120</v>
      </c>
      <c r="H19" s="651">
        <v>637</v>
      </c>
      <c r="I19" s="651">
        <v>2482</v>
      </c>
      <c r="J19" s="651">
        <f t="shared" si="1"/>
        <v>3119</v>
      </c>
      <c r="K19" s="652">
        <v>0</v>
      </c>
      <c r="L19" s="652">
        <v>0</v>
      </c>
      <c r="M19" s="652">
        <f t="shared" si="2"/>
        <v>0</v>
      </c>
      <c r="N19" s="652">
        <v>0</v>
      </c>
      <c r="O19" s="652">
        <v>0</v>
      </c>
      <c r="P19" s="652">
        <f t="shared" si="3"/>
        <v>0</v>
      </c>
      <c r="Q19" s="651">
        <f t="shared" si="4"/>
        <v>637</v>
      </c>
      <c r="R19" s="651">
        <f t="shared" si="5"/>
        <v>2483</v>
      </c>
      <c r="S19" s="651">
        <f t="shared" si="6"/>
        <v>3120</v>
      </c>
      <c r="T19" s="651">
        <f t="shared" si="7"/>
        <v>637</v>
      </c>
      <c r="U19" s="651">
        <f t="shared" si="8"/>
        <v>2482</v>
      </c>
      <c r="V19" s="651">
        <f t="shared" si="9"/>
        <v>3119</v>
      </c>
      <c r="W19" s="652">
        <f t="shared" si="10"/>
        <v>0</v>
      </c>
      <c r="X19" s="652">
        <f t="shared" si="11"/>
        <v>1</v>
      </c>
      <c r="Y19" s="652">
        <f t="shared" si="12"/>
        <v>1</v>
      </c>
      <c r="Z19" s="649">
        <v>70</v>
      </c>
      <c r="AA19" s="653"/>
      <c r="AD19" s="655"/>
      <c r="AE19" s="655"/>
      <c r="AF19" s="655"/>
      <c r="AG19" s="655"/>
    </row>
    <row r="20" spans="1:33" s="278" customFormat="1" ht="32.25" customHeight="1" x14ac:dyDescent="0.45">
      <c r="A20" s="182">
        <v>11</v>
      </c>
      <c r="B20" s="274" t="s">
        <v>32</v>
      </c>
      <c r="C20" s="182">
        <v>3</v>
      </c>
      <c r="D20" s="182">
        <v>250</v>
      </c>
      <c r="E20" s="275">
        <v>665</v>
      </c>
      <c r="F20" s="275">
        <v>2280</v>
      </c>
      <c r="G20" s="275">
        <f t="shared" si="0"/>
        <v>2945</v>
      </c>
      <c r="H20" s="275">
        <v>641</v>
      </c>
      <c r="I20" s="275">
        <v>2201</v>
      </c>
      <c r="J20" s="275">
        <f t="shared" si="1"/>
        <v>2842</v>
      </c>
      <c r="K20" s="276">
        <v>0</v>
      </c>
      <c r="L20" s="276">
        <v>0</v>
      </c>
      <c r="M20" s="276">
        <f t="shared" si="2"/>
        <v>0</v>
      </c>
      <c r="N20" s="276">
        <v>0</v>
      </c>
      <c r="O20" s="276">
        <v>0</v>
      </c>
      <c r="P20" s="276">
        <f t="shared" si="3"/>
        <v>0</v>
      </c>
      <c r="Q20" s="275">
        <f t="shared" si="4"/>
        <v>665</v>
      </c>
      <c r="R20" s="275">
        <f t="shared" si="5"/>
        <v>2280</v>
      </c>
      <c r="S20" s="275">
        <f t="shared" si="6"/>
        <v>2945</v>
      </c>
      <c r="T20" s="275">
        <f t="shared" si="7"/>
        <v>641</v>
      </c>
      <c r="U20" s="275">
        <f t="shared" si="8"/>
        <v>2201</v>
      </c>
      <c r="V20" s="275">
        <f t="shared" si="9"/>
        <v>2842</v>
      </c>
      <c r="W20" s="276">
        <f t="shared" si="10"/>
        <v>24</v>
      </c>
      <c r="X20" s="276">
        <f t="shared" si="11"/>
        <v>79</v>
      </c>
      <c r="Y20" s="276">
        <f t="shared" si="12"/>
        <v>103</v>
      </c>
      <c r="Z20" s="182">
        <v>2</v>
      </c>
      <c r="AA20" s="277"/>
      <c r="AD20" s="162"/>
      <c r="AE20" s="162"/>
      <c r="AF20" s="162"/>
      <c r="AG20" s="162"/>
    </row>
    <row r="21" spans="1:33" s="278" customFormat="1" ht="28.5" customHeight="1" x14ac:dyDescent="0.45">
      <c r="A21" s="182">
        <v>12</v>
      </c>
      <c r="B21" s="274" t="s">
        <v>33</v>
      </c>
      <c r="C21" s="182">
        <v>1</v>
      </c>
      <c r="D21" s="182">
        <v>150</v>
      </c>
      <c r="E21" s="275">
        <v>697</v>
      </c>
      <c r="F21" s="275">
        <v>2991</v>
      </c>
      <c r="G21" s="275">
        <f t="shared" si="0"/>
        <v>3688</v>
      </c>
      <c r="H21" s="275">
        <v>697</v>
      </c>
      <c r="I21" s="275">
        <v>2991</v>
      </c>
      <c r="J21" s="275">
        <f t="shared" si="1"/>
        <v>3688</v>
      </c>
      <c r="K21" s="276">
        <v>0</v>
      </c>
      <c r="L21" s="276">
        <v>0</v>
      </c>
      <c r="M21" s="276">
        <f t="shared" si="2"/>
        <v>0</v>
      </c>
      <c r="N21" s="276">
        <v>0</v>
      </c>
      <c r="O21" s="276">
        <v>0</v>
      </c>
      <c r="P21" s="276">
        <f t="shared" si="3"/>
        <v>0</v>
      </c>
      <c r="Q21" s="275">
        <f t="shared" si="4"/>
        <v>697</v>
      </c>
      <c r="R21" s="275">
        <f t="shared" si="5"/>
        <v>2991</v>
      </c>
      <c r="S21" s="275">
        <f t="shared" si="6"/>
        <v>3688</v>
      </c>
      <c r="T21" s="275">
        <f t="shared" si="7"/>
        <v>697</v>
      </c>
      <c r="U21" s="275">
        <f t="shared" si="8"/>
        <v>2991</v>
      </c>
      <c r="V21" s="275">
        <f t="shared" si="9"/>
        <v>3688</v>
      </c>
      <c r="W21" s="276">
        <f t="shared" si="10"/>
        <v>0</v>
      </c>
      <c r="X21" s="276">
        <f t="shared" si="11"/>
        <v>0</v>
      </c>
      <c r="Y21" s="276">
        <f t="shared" si="12"/>
        <v>0</v>
      </c>
      <c r="Z21" s="182">
        <v>29</v>
      </c>
      <c r="AA21" s="277"/>
      <c r="AD21" s="162"/>
      <c r="AE21" s="162"/>
      <c r="AF21" s="162"/>
      <c r="AG21" s="162"/>
    </row>
    <row r="22" spans="1:33" s="313" customFormat="1" ht="35.25" customHeight="1" x14ac:dyDescent="0.45">
      <c r="A22" s="182">
        <v>13</v>
      </c>
      <c r="B22" s="280" t="s">
        <v>34</v>
      </c>
      <c r="C22" s="279">
        <v>1</v>
      </c>
      <c r="D22" s="279">
        <v>75</v>
      </c>
      <c r="E22" s="281">
        <v>320</v>
      </c>
      <c r="F22" s="281">
        <v>1710</v>
      </c>
      <c r="G22" s="275">
        <f t="shared" si="0"/>
        <v>2030</v>
      </c>
      <c r="H22" s="281">
        <v>298</v>
      </c>
      <c r="I22" s="281">
        <v>1672</v>
      </c>
      <c r="J22" s="275">
        <f t="shared" si="1"/>
        <v>1970</v>
      </c>
      <c r="K22" s="276">
        <v>0</v>
      </c>
      <c r="L22" s="276">
        <v>0</v>
      </c>
      <c r="M22" s="276">
        <f t="shared" si="2"/>
        <v>0</v>
      </c>
      <c r="N22" s="276">
        <v>0</v>
      </c>
      <c r="O22" s="276">
        <v>0</v>
      </c>
      <c r="P22" s="276">
        <f t="shared" si="3"/>
        <v>0</v>
      </c>
      <c r="Q22" s="275">
        <f t="shared" si="4"/>
        <v>320</v>
      </c>
      <c r="R22" s="275">
        <f t="shared" si="5"/>
        <v>1710</v>
      </c>
      <c r="S22" s="275">
        <f t="shared" si="6"/>
        <v>2030</v>
      </c>
      <c r="T22" s="275">
        <f t="shared" si="7"/>
        <v>298</v>
      </c>
      <c r="U22" s="275">
        <f t="shared" si="8"/>
        <v>1672</v>
      </c>
      <c r="V22" s="275">
        <f t="shared" si="9"/>
        <v>1970</v>
      </c>
      <c r="W22" s="276">
        <f t="shared" si="10"/>
        <v>22</v>
      </c>
      <c r="X22" s="276">
        <f t="shared" si="11"/>
        <v>38</v>
      </c>
      <c r="Y22" s="276">
        <f t="shared" si="12"/>
        <v>60</v>
      </c>
      <c r="Z22" s="279">
        <v>12</v>
      </c>
      <c r="AA22" s="282"/>
      <c r="AD22" s="162"/>
      <c r="AE22" s="162"/>
      <c r="AF22" s="162"/>
      <c r="AG22" s="162"/>
    </row>
    <row r="23" spans="1:33" s="183" customFormat="1" ht="39" customHeight="1" x14ac:dyDescent="0.55000000000000004">
      <c r="A23" s="352" t="s">
        <v>10</v>
      </c>
      <c r="B23" s="353"/>
      <c r="C23" s="283">
        <f t="shared" ref="C23:Z23" si="13">SUM(C10:C22)</f>
        <v>47</v>
      </c>
      <c r="D23" s="283">
        <f t="shared" si="13"/>
        <v>1930</v>
      </c>
      <c r="E23" s="283">
        <f t="shared" si="13"/>
        <v>7695</v>
      </c>
      <c r="F23" s="283">
        <f t="shared" si="13"/>
        <v>34427</v>
      </c>
      <c r="G23" s="283">
        <f t="shared" si="13"/>
        <v>42122</v>
      </c>
      <c r="H23" s="283">
        <f t="shared" si="13"/>
        <v>7649</v>
      </c>
      <c r="I23" s="283">
        <f t="shared" si="13"/>
        <v>34309</v>
      </c>
      <c r="J23" s="283">
        <f t="shared" si="13"/>
        <v>41958</v>
      </c>
      <c r="K23" s="283">
        <f t="shared" si="13"/>
        <v>0</v>
      </c>
      <c r="L23" s="283">
        <f t="shared" si="13"/>
        <v>0</v>
      </c>
      <c r="M23" s="283">
        <f t="shared" si="13"/>
        <v>0</v>
      </c>
      <c r="N23" s="283">
        <f t="shared" si="13"/>
        <v>0</v>
      </c>
      <c r="O23" s="283">
        <f t="shared" si="13"/>
        <v>0</v>
      </c>
      <c r="P23" s="283">
        <f t="shared" si="13"/>
        <v>0</v>
      </c>
      <c r="Q23" s="283">
        <f t="shared" si="13"/>
        <v>7695</v>
      </c>
      <c r="R23" s="283">
        <f t="shared" si="13"/>
        <v>34427</v>
      </c>
      <c r="S23" s="283">
        <f t="shared" si="13"/>
        <v>42122</v>
      </c>
      <c r="T23" s="283">
        <f t="shared" si="13"/>
        <v>7649</v>
      </c>
      <c r="U23" s="283">
        <f t="shared" si="13"/>
        <v>34309</v>
      </c>
      <c r="V23" s="283">
        <f t="shared" si="13"/>
        <v>41958</v>
      </c>
      <c r="W23" s="283">
        <f t="shared" si="13"/>
        <v>46</v>
      </c>
      <c r="X23" s="283">
        <f t="shared" si="13"/>
        <v>118</v>
      </c>
      <c r="Y23" s="283">
        <f t="shared" si="13"/>
        <v>164</v>
      </c>
      <c r="Z23" s="283">
        <f t="shared" si="13"/>
        <v>760</v>
      </c>
      <c r="AA23" s="284"/>
      <c r="AD23" s="162"/>
      <c r="AE23" s="162"/>
      <c r="AF23" s="162"/>
      <c r="AG23" s="162"/>
    </row>
  </sheetData>
  <mergeCells count="23">
    <mergeCell ref="H8:J8"/>
    <mergeCell ref="K8:M8"/>
    <mergeCell ref="A23:B23"/>
    <mergeCell ref="A6:A9"/>
    <mergeCell ref="B6:B9"/>
    <mergeCell ref="C6:C9"/>
    <mergeCell ref="D6:D9"/>
    <mergeCell ref="N8:P8"/>
    <mergeCell ref="Q8:S8"/>
    <mergeCell ref="A1:AA1"/>
    <mergeCell ref="A2:AA2"/>
    <mergeCell ref="A3:AA3"/>
    <mergeCell ref="A4:AA4"/>
    <mergeCell ref="A5:AA5"/>
    <mergeCell ref="T8:V8"/>
    <mergeCell ref="E6:AA6"/>
    <mergeCell ref="E7:J7"/>
    <mergeCell ref="K7:P7"/>
    <mergeCell ref="Q7:V7"/>
    <mergeCell ref="W7:Y8"/>
    <mergeCell ref="Z7:Z9"/>
    <mergeCell ref="AA7:AA9"/>
    <mergeCell ref="E8:G8"/>
  </mergeCells>
  <phoneticPr fontId="1" type="noConversion"/>
  <pageMargins left="0.25" right="0.25" top="0.75" bottom="0.75" header="0.3" footer="0.3"/>
  <pageSetup paperSize="9" scale="61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369"/>
  <sheetViews>
    <sheetView view="pageBreakPreview" zoomScale="85" zoomScaleNormal="70" zoomScaleSheetLayoutView="85" workbookViewId="0">
      <pane xSplit="4" ySplit="7" topLeftCell="E8" activePane="bottomRight" state="frozen"/>
      <selection activeCell="J20" sqref="J20"/>
      <selection pane="topRight" activeCell="J20" sqref="J20"/>
      <selection pane="bottomLeft" activeCell="J20" sqref="J20"/>
      <selection pane="bottomRight" activeCell="F204" sqref="F204"/>
    </sheetView>
  </sheetViews>
  <sheetFormatPr defaultColWidth="9.140625" defaultRowHeight="21" x14ac:dyDescent="0.35"/>
  <cols>
    <col min="1" max="1" width="6.28515625" style="40" customWidth="1"/>
    <col min="2" max="2" width="15.140625" style="40" customWidth="1"/>
    <col min="3" max="3" width="11.5703125" style="40" customWidth="1"/>
    <col min="4" max="4" width="42.85546875" style="40" customWidth="1"/>
    <col min="5" max="5" width="34.28515625" style="40" customWidth="1"/>
    <col min="6" max="6" width="12.28515625" style="40" customWidth="1"/>
    <col min="7" max="7" width="11.5703125" style="40" customWidth="1"/>
    <col min="8" max="8" width="12.140625" style="40" customWidth="1"/>
    <col min="9" max="9" width="12.28515625" style="40" customWidth="1"/>
    <col min="10" max="10" width="16.85546875" style="40" bestFit="1" customWidth="1"/>
    <col min="11" max="16384" width="9.140625" style="8"/>
  </cols>
  <sheetData>
    <row r="1" spans="1:10" s="25" customFormat="1" ht="26.25" x14ac:dyDescent="0.55000000000000004">
      <c r="A1" s="638" t="s">
        <v>18</v>
      </c>
      <c r="B1" s="638"/>
      <c r="C1" s="638"/>
      <c r="D1" s="638"/>
      <c r="E1" s="638"/>
      <c r="F1" s="638"/>
      <c r="G1" s="638"/>
      <c r="H1" s="638"/>
      <c r="I1" s="638"/>
      <c r="J1" s="638"/>
    </row>
    <row r="2" spans="1:10" s="25" customFormat="1" ht="26.25" x14ac:dyDescent="0.55000000000000004">
      <c r="A2" s="638" t="s">
        <v>20</v>
      </c>
      <c r="B2" s="638"/>
      <c r="C2" s="638"/>
      <c r="D2" s="638"/>
      <c r="E2" s="638"/>
      <c r="F2" s="638"/>
      <c r="G2" s="638"/>
      <c r="H2" s="638"/>
      <c r="I2" s="638"/>
      <c r="J2" s="638"/>
    </row>
    <row r="3" spans="1:10" s="25" customFormat="1" ht="26.25" x14ac:dyDescent="0.55000000000000004">
      <c r="A3" s="638" t="s">
        <v>19</v>
      </c>
      <c r="B3" s="638"/>
      <c r="C3" s="638"/>
      <c r="D3" s="638"/>
      <c r="E3" s="638"/>
      <c r="F3" s="638"/>
      <c r="G3" s="638"/>
      <c r="H3" s="638"/>
      <c r="I3" s="638"/>
      <c r="J3" s="638"/>
    </row>
    <row r="4" spans="1:10" s="6" customFormat="1" ht="26.25" x14ac:dyDescent="0.25">
      <c r="A4" s="639" t="s">
        <v>54</v>
      </c>
      <c r="B4" s="640"/>
      <c r="C4" s="640"/>
      <c r="D4" s="640"/>
      <c r="E4" s="640"/>
      <c r="F4" s="640"/>
      <c r="G4" s="640"/>
      <c r="H4" s="640"/>
      <c r="I4" s="640"/>
      <c r="J4" s="641"/>
    </row>
    <row r="5" spans="1:10" ht="23.25" x14ac:dyDescent="0.35">
      <c r="A5" s="642" t="s">
        <v>35</v>
      </c>
      <c r="B5" s="644" t="s">
        <v>55</v>
      </c>
      <c r="C5" s="646" t="s">
        <v>451</v>
      </c>
      <c r="D5" s="644" t="s">
        <v>56</v>
      </c>
      <c r="E5" s="644"/>
      <c r="F5" s="644" t="s">
        <v>57</v>
      </c>
      <c r="G5" s="644"/>
      <c r="H5" s="646" t="s">
        <v>292</v>
      </c>
      <c r="I5" s="646"/>
      <c r="J5" s="647" t="s">
        <v>11</v>
      </c>
    </row>
    <row r="6" spans="1:10" s="31" customFormat="1" ht="23.25" x14ac:dyDescent="0.25">
      <c r="A6" s="643"/>
      <c r="B6" s="645"/>
      <c r="C6" s="645"/>
      <c r="D6" s="645"/>
      <c r="E6" s="645"/>
      <c r="F6" s="158" t="s">
        <v>58</v>
      </c>
      <c r="G6" s="158" t="s">
        <v>59</v>
      </c>
      <c r="H6" s="158" t="s">
        <v>58</v>
      </c>
      <c r="I6" s="158" t="s">
        <v>59</v>
      </c>
      <c r="J6" s="648"/>
    </row>
    <row r="7" spans="1:10" s="31" customFormat="1" ht="23.25" hidden="1" x14ac:dyDescent="0.25">
      <c r="A7" s="146">
        <v>1</v>
      </c>
      <c r="B7" s="147" t="s">
        <v>60</v>
      </c>
      <c r="C7" s="151" t="s">
        <v>61</v>
      </c>
      <c r="D7" s="151" t="s">
        <v>62</v>
      </c>
      <c r="E7" s="151" t="s">
        <v>63</v>
      </c>
      <c r="F7" s="146">
        <v>20</v>
      </c>
      <c r="G7" s="146">
        <v>17</v>
      </c>
      <c r="H7" s="146">
        <v>30</v>
      </c>
      <c r="I7" s="146">
        <v>31</v>
      </c>
      <c r="J7" s="153" t="s">
        <v>64</v>
      </c>
    </row>
    <row r="8" spans="1:10" s="32" customFormat="1" ht="23.25" hidden="1" x14ac:dyDescent="0.25">
      <c r="A8" s="150">
        <v>2</v>
      </c>
      <c r="B8" s="29" t="s">
        <v>65</v>
      </c>
      <c r="C8" s="121" t="s">
        <v>61</v>
      </c>
      <c r="D8" s="121" t="s">
        <v>66</v>
      </c>
      <c r="E8" s="121" t="s">
        <v>67</v>
      </c>
      <c r="F8" s="150">
        <v>30</v>
      </c>
      <c r="G8" s="150">
        <v>10</v>
      </c>
      <c r="H8" s="150">
        <v>55</v>
      </c>
      <c r="I8" s="150">
        <v>22</v>
      </c>
      <c r="J8" s="152" t="s">
        <v>64</v>
      </c>
    </row>
    <row r="9" spans="1:10" s="31" customFormat="1" ht="23.25" hidden="1" x14ac:dyDescent="0.25">
      <c r="A9" s="4">
        <v>3</v>
      </c>
      <c r="B9" s="29" t="s">
        <v>68</v>
      </c>
      <c r="C9" s="121" t="s">
        <v>61</v>
      </c>
      <c r="D9" s="121"/>
      <c r="E9" s="121" t="s">
        <v>69</v>
      </c>
      <c r="F9" s="150">
        <v>3</v>
      </c>
      <c r="G9" s="150">
        <v>26</v>
      </c>
      <c r="H9" s="150">
        <v>4</v>
      </c>
      <c r="I9" s="150">
        <v>46</v>
      </c>
      <c r="J9" s="152" t="s">
        <v>70</v>
      </c>
    </row>
    <row r="10" spans="1:10" s="31" customFormat="1" ht="23.25" hidden="1" x14ac:dyDescent="0.25">
      <c r="A10" s="150">
        <v>4</v>
      </c>
      <c r="B10" s="29" t="s">
        <v>71</v>
      </c>
      <c r="C10" s="121" t="s">
        <v>61</v>
      </c>
      <c r="D10" s="121" t="s">
        <v>72</v>
      </c>
      <c r="E10" s="121" t="s">
        <v>67</v>
      </c>
      <c r="F10" s="150">
        <v>21</v>
      </c>
      <c r="G10" s="150">
        <v>21</v>
      </c>
      <c r="H10" s="150">
        <v>36</v>
      </c>
      <c r="I10" s="150">
        <v>30</v>
      </c>
      <c r="J10" s="152" t="s">
        <v>73</v>
      </c>
    </row>
    <row r="11" spans="1:10" s="31" customFormat="1" ht="23.25" hidden="1" x14ac:dyDescent="0.25">
      <c r="A11" s="4">
        <v>5</v>
      </c>
      <c r="B11" s="29" t="s">
        <v>74</v>
      </c>
      <c r="C11" s="121" t="s">
        <v>61</v>
      </c>
      <c r="D11" s="121" t="s">
        <v>75</v>
      </c>
      <c r="E11" s="121" t="s">
        <v>76</v>
      </c>
      <c r="F11" s="150">
        <v>47</v>
      </c>
      <c r="G11" s="150">
        <v>40</v>
      </c>
      <c r="H11" s="150">
        <v>77</v>
      </c>
      <c r="I11" s="150">
        <v>68</v>
      </c>
      <c r="J11" s="152" t="s">
        <v>77</v>
      </c>
    </row>
    <row r="12" spans="1:10" s="31" customFormat="1" ht="23.25" hidden="1" x14ac:dyDescent="0.25">
      <c r="A12" s="150">
        <v>6</v>
      </c>
      <c r="B12" s="29" t="s">
        <v>78</v>
      </c>
      <c r="C12" s="121" t="s">
        <v>61</v>
      </c>
      <c r="D12" s="121" t="s">
        <v>79</v>
      </c>
      <c r="E12" s="121" t="s">
        <v>80</v>
      </c>
      <c r="F12" s="150">
        <v>47</v>
      </c>
      <c r="G12" s="150">
        <v>25</v>
      </c>
      <c r="H12" s="150">
        <v>75</v>
      </c>
      <c r="I12" s="150">
        <v>35</v>
      </c>
      <c r="J12" s="152" t="s">
        <v>77</v>
      </c>
    </row>
    <row r="13" spans="1:10" s="31" customFormat="1" ht="23.25" hidden="1" x14ac:dyDescent="0.25">
      <c r="A13" s="4">
        <v>7</v>
      </c>
      <c r="B13" s="29" t="s">
        <v>81</v>
      </c>
      <c r="C13" s="121" t="s">
        <v>61</v>
      </c>
      <c r="D13" s="121" t="s">
        <v>82</v>
      </c>
      <c r="E13" s="121" t="s">
        <v>83</v>
      </c>
      <c r="F13" s="150">
        <v>3</v>
      </c>
      <c r="G13" s="150">
        <v>0</v>
      </c>
      <c r="H13" s="150">
        <v>5</v>
      </c>
      <c r="I13" s="150">
        <v>0</v>
      </c>
      <c r="J13" s="152" t="s">
        <v>77</v>
      </c>
    </row>
    <row r="14" spans="1:10" s="31" customFormat="1" ht="23.25" hidden="1" x14ac:dyDescent="0.25">
      <c r="A14" s="150">
        <v>8</v>
      </c>
      <c r="B14" s="29" t="s">
        <v>84</v>
      </c>
      <c r="C14" s="121" t="s">
        <v>61</v>
      </c>
      <c r="D14" s="121"/>
      <c r="E14" s="121"/>
      <c r="F14" s="150">
        <v>0</v>
      </c>
      <c r="G14" s="150">
        <v>2</v>
      </c>
      <c r="H14" s="150">
        <v>0</v>
      </c>
      <c r="I14" s="150">
        <v>3</v>
      </c>
      <c r="J14" s="152" t="s">
        <v>77</v>
      </c>
    </row>
    <row r="15" spans="1:10" s="31" customFormat="1" ht="23.25" hidden="1" x14ac:dyDescent="0.25">
      <c r="A15" s="4">
        <v>6</v>
      </c>
      <c r="B15" s="29" t="s">
        <v>85</v>
      </c>
      <c r="C15" s="121" t="s">
        <v>61</v>
      </c>
      <c r="D15" s="121" t="s">
        <v>86</v>
      </c>
      <c r="E15" s="121" t="s">
        <v>87</v>
      </c>
      <c r="F15" s="150">
        <v>1</v>
      </c>
      <c r="G15" s="150">
        <v>25</v>
      </c>
      <c r="H15" s="150">
        <v>2</v>
      </c>
      <c r="I15" s="150">
        <v>45</v>
      </c>
      <c r="J15" s="152" t="s">
        <v>77</v>
      </c>
    </row>
    <row r="16" spans="1:10" s="31" customFormat="1" ht="26.25" hidden="1" x14ac:dyDescent="0.25">
      <c r="A16" s="150">
        <v>10</v>
      </c>
      <c r="B16" s="29" t="s">
        <v>88</v>
      </c>
      <c r="C16" s="121" t="s">
        <v>61</v>
      </c>
      <c r="D16" s="121" t="s">
        <v>89</v>
      </c>
      <c r="E16" s="121" t="s">
        <v>90</v>
      </c>
      <c r="F16" s="150">
        <v>3</v>
      </c>
      <c r="G16" s="150">
        <v>11</v>
      </c>
      <c r="H16" s="150">
        <v>5</v>
      </c>
      <c r="I16" s="148">
        <v>16</v>
      </c>
      <c r="J16" s="152" t="s">
        <v>77</v>
      </c>
    </row>
    <row r="17" spans="1:10" s="31" customFormat="1" ht="23.25" hidden="1" x14ac:dyDescent="0.25">
      <c r="A17" s="4">
        <v>11</v>
      </c>
      <c r="B17" s="29" t="s">
        <v>91</v>
      </c>
      <c r="C17" s="29" t="s">
        <v>61</v>
      </c>
      <c r="D17" s="29" t="s">
        <v>92</v>
      </c>
      <c r="E17" s="29" t="s">
        <v>93</v>
      </c>
      <c r="F17" s="150">
        <f>29+11</f>
        <v>40</v>
      </c>
      <c r="G17" s="150">
        <v>22</v>
      </c>
      <c r="H17" s="150">
        <f>57+20</f>
        <v>77</v>
      </c>
      <c r="I17" s="150">
        <v>46</v>
      </c>
      <c r="J17" s="29" t="s">
        <v>77</v>
      </c>
    </row>
    <row r="18" spans="1:10" s="31" customFormat="1" ht="23.25" hidden="1" x14ac:dyDescent="0.25">
      <c r="A18" s="150">
        <v>12</v>
      </c>
      <c r="B18" s="29" t="s">
        <v>94</v>
      </c>
      <c r="C18" s="29" t="s">
        <v>61</v>
      </c>
      <c r="D18" s="29" t="s">
        <v>92</v>
      </c>
      <c r="E18" s="29" t="s">
        <v>93</v>
      </c>
      <c r="F18" s="150">
        <v>30</v>
      </c>
      <c r="G18" s="150">
        <v>36</v>
      </c>
      <c r="H18" s="150">
        <v>48</v>
      </c>
      <c r="I18" s="150">
        <v>65</v>
      </c>
      <c r="J18" s="29" t="s">
        <v>77</v>
      </c>
    </row>
    <row r="19" spans="1:10" s="149" customFormat="1" ht="23.25" hidden="1" x14ac:dyDescent="0.25">
      <c r="A19" s="4">
        <v>13</v>
      </c>
      <c r="B19" s="29" t="s">
        <v>95</v>
      </c>
      <c r="C19" s="29" t="s">
        <v>61</v>
      </c>
      <c r="D19" s="29" t="s">
        <v>96</v>
      </c>
      <c r="E19" s="29" t="s">
        <v>97</v>
      </c>
      <c r="F19" s="150">
        <v>28</v>
      </c>
      <c r="G19" s="150">
        <v>17</v>
      </c>
      <c r="H19" s="150">
        <v>48</v>
      </c>
      <c r="I19" s="150">
        <v>29</v>
      </c>
      <c r="J19" s="29" t="s">
        <v>77</v>
      </c>
    </row>
    <row r="20" spans="1:10" s="31" customFormat="1" ht="23.25" hidden="1" x14ac:dyDescent="0.25">
      <c r="A20" s="150">
        <v>14</v>
      </c>
      <c r="B20" s="29" t="s">
        <v>98</v>
      </c>
      <c r="C20" s="29" t="s">
        <v>61</v>
      </c>
      <c r="D20" s="29" t="s">
        <v>99</v>
      </c>
      <c r="E20" s="29" t="s">
        <v>100</v>
      </c>
      <c r="F20" s="150">
        <v>29</v>
      </c>
      <c r="G20" s="150">
        <v>12</v>
      </c>
      <c r="H20" s="150">
        <v>51</v>
      </c>
      <c r="I20" s="150">
        <v>18</v>
      </c>
      <c r="J20" s="29" t="s">
        <v>77</v>
      </c>
    </row>
    <row r="21" spans="1:10" s="31" customFormat="1" ht="23.25" hidden="1" x14ac:dyDescent="0.25">
      <c r="A21" s="4">
        <v>15</v>
      </c>
      <c r="B21" s="29" t="s">
        <v>101</v>
      </c>
      <c r="C21" s="29" t="s">
        <v>61</v>
      </c>
      <c r="D21" s="29"/>
      <c r="E21" s="29" t="s">
        <v>102</v>
      </c>
      <c r="F21" s="150">
        <v>3</v>
      </c>
      <c r="G21" s="150">
        <v>41</v>
      </c>
      <c r="H21" s="150">
        <v>6</v>
      </c>
      <c r="I21" s="150">
        <v>75</v>
      </c>
      <c r="J21" s="29" t="s">
        <v>77</v>
      </c>
    </row>
    <row r="22" spans="1:10" s="31" customFormat="1" ht="23.25" hidden="1" x14ac:dyDescent="0.25">
      <c r="A22" s="150">
        <v>16</v>
      </c>
      <c r="B22" s="29" t="s">
        <v>103</v>
      </c>
      <c r="C22" s="29" t="s">
        <v>61</v>
      </c>
      <c r="D22" s="29" t="s">
        <v>104</v>
      </c>
      <c r="E22" s="29" t="s">
        <v>105</v>
      </c>
      <c r="F22" s="150">
        <v>3</v>
      </c>
      <c r="G22" s="150">
        <v>17</v>
      </c>
      <c r="H22" s="150">
        <v>6</v>
      </c>
      <c r="I22" s="150">
        <v>31</v>
      </c>
      <c r="J22" s="29" t="s">
        <v>77</v>
      </c>
    </row>
    <row r="23" spans="1:10" s="31" customFormat="1" ht="23.25" hidden="1" x14ac:dyDescent="0.25">
      <c r="A23" s="4">
        <v>17</v>
      </c>
      <c r="B23" s="29" t="s">
        <v>106</v>
      </c>
      <c r="C23" s="29" t="s">
        <v>61</v>
      </c>
      <c r="D23" s="29" t="s">
        <v>107</v>
      </c>
      <c r="E23" s="29" t="s">
        <v>97</v>
      </c>
      <c r="F23" s="150">
        <v>20</v>
      </c>
      <c r="G23" s="150">
        <v>35</v>
      </c>
      <c r="H23" s="150">
        <v>34</v>
      </c>
      <c r="I23" s="150">
        <v>64</v>
      </c>
      <c r="J23" s="29" t="s">
        <v>77</v>
      </c>
    </row>
    <row r="24" spans="1:10" s="31" customFormat="1" ht="23.25" hidden="1" x14ac:dyDescent="0.25">
      <c r="A24" s="150">
        <v>18</v>
      </c>
      <c r="B24" s="29" t="s">
        <v>108</v>
      </c>
      <c r="C24" s="29" t="s">
        <v>61</v>
      </c>
      <c r="D24" s="29" t="s">
        <v>109</v>
      </c>
      <c r="E24" s="29" t="s">
        <v>110</v>
      </c>
      <c r="F24" s="150">
        <v>21</v>
      </c>
      <c r="G24" s="150">
        <v>13</v>
      </c>
      <c r="H24" s="150">
        <v>37</v>
      </c>
      <c r="I24" s="150">
        <v>23</v>
      </c>
      <c r="J24" s="29" t="s">
        <v>77</v>
      </c>
    </row>
    <row r="25" spans="1:10" s="31" customFormat="1" ht="23.25" hidden="1" x14ac:dyDescent="0.25">
      <c r="A25" s="4">
        <v>19</v>
      </c>
      <c r="B25" s="29" t="s">
        <v>111</v>
      </c>
      <c r="C25" s="29" t="s">
        <v>61</v>
      </c>
      <c r="D25" s="29" t="s">
        <v>112</v>
      </c>
      <c r="E25" s="29" t="s">
        <v>113</v>
      </c>
      <c r="F25" s="150">
        <v>36</v>
      </c>
      <c r="G25" s="150">
        <v>7</v>
      </c>
      <c r="H25" s="150">
        <v>63</v>
      </c>
      <c r="I25" s="150">
        <v>13</v>
      </c>
      <c r="J25" s="29" t="s">
        <v>77</v>
      </c>
    </row>
    <row r="26" spans="1:10" s="31" customFormat="1" ht="23.25" hidden="1" x14ac:dyDescent="0.25">
      <c r="A26" s="150">
        <v>20</v>
      </c>
      <c r="B26" s="29" t="s">
        <v>114</v>
      </c>
      <c r="C26" s="29" t="s">
        <v>61</v>
      </c>
      <c r="D26" s="29" t="s">
        <v>109</v>
      </c>
      <c r="E26" s="29" t="s">
        <v>115</v>
      </c>
      <c r="F26" s="150">
        <v>18</v>
      </c>
      <c r="G26" s="150">
        <v>31</v>
      </c>
      <c r="H26" s="150">
        <v>34</v>
      </c>
      <c r="I26" s="150">
        <v>55</v>
      </c>
      <c r="J26" s="29" t="s">
        <v>77</v>
      </c>
    </row>
    <row r="27" spans="1:10" s="31" customFormat="1" ht="23.25" hidden="1" x14ac:dyDescent="0.25">
      <c r="A27" s="4">
        <v>21</v>
      </c>
      <c r="B27" s="29" t="s">
        <v>116</v>
      </c>
      <c r="C27" s="29" t="s">
        <v>61</v>
      </c>
      <c r="D27" s="29"/>
      <c r="E27" s="29"/>
      <c r="F27" s="150">
        <v>0</v>
      </c>
      <c r="G27" s="150">
        <v>6</v>
      </c>
      <c r="H27" s="150">
        <v>0</v>
      </c>
      <c r="I27" s="150">
        <v>7</v>
      </c>
      <c r="J27" s="29" t="s">
        <v>77</v>
      </c>
    </row>
    <row r="28" spans="1:10" s="31" customFormat="1" ht="23.25" hidden="1" x14ac:dyDescent="0.25">
      <c r="A28" s="150">
        <v>22</v>
      </c>
      <c r="B28" s="29" t="s">
        <v>117</v>
      </c>
      <c r="C28" s="29" t="s">
        <v>61</v>
      </c>
      <c r="D28" s="29" t="s">
        <v>118</v>
      </c>
      <c r="E28" s="29" t="s">
        <v>119</v>
      </c>
      <c r="F28" s="150">
        <v>4</v>
      </c>
      <c r="G28" s="150">
        <v>4</v>
      </c>
      <c r="H28" s="150">
        <v>8</v>
      </c>
      <c r="I28" s="150">
        <v>7</v>
      </c>
      <c r="J28" s="29" t="s">
        <v>77</v>
      </c>
    </row>
    <row r="29" spans="1:10" s="31" customFormat="1" ht="23.25" hidden="1" x14ac:dyDescent="0.25">
      <c r="A29" s="4">
        <v>23</v>
      </c>
      <c r="B29" s="29" t="s">
        <v>120</v>
      </c>
      <c r="C29" s="29" t="s">
        <v>61</v>
      </c>
      <c r="D29" s="29" t="s">
        <v>121</v>
      </c>
      <c r="E29" s="29" t="s">
        <v>122</v>
      </c>
      <c r="F29" s="150">
        <v>40</v>
      </c>
      <c r="G29" s="150">
        <v>49</v>
      </c>
      <c r="H29" s="150">
        <v>72</v>
      </c>
      <c r="I29" s="150">
        <v>88</v>
      </c>
      <c r="J29" s="29" t="s">
        <v>77</v>
      </c>
    </row>
    <row r="30" spans="1:10" s="31" customFormat="1" ht="23.25" hidden="1" x14ac:dyDescent="0.25">
      <c r="A30" s="150">
        <v>24</v>
      </c>
      <c r="B30" s="29" t="s">
        <v>123</v>
      </c>
      <c r="C30" s="29" t="s">
        <v>61</v>
      </c>
      <c r="D30" s="29" t="s">
        <v>124</v>
      </c>
      <c r="E30" s="29" t="s">
        <v>125</v>
      </c>
      <c r="F30" s="150">
        <v>63</v>
      </c>
      <c r="G30" s="150">
        <v>45</v>
      </c>
      <c r="H30" s="150">
        <v>104</v>
      </c>
      <c r="I30" s="150">
        <v>76</v>
      </c>
      <c r="J30" s="29" t="s">
        <v>77</v>
      </c>
    </row>
    <row r="31" spans="1:10" s="31" customFormat="1" ht="23.25" hidden="1" x14ac:dyDescent="0.25">
      <c r="A31" s="4">
        <v>25</v>
      </c>
      <c r="B31" s="29" t="s">
        <v>126</v>
      </c>
      <c r="C31" s="29" t="s">
        <v>61</v>
      </c>
      <c r="D31" s="29" t="s">
        <v>127</v>
      </c>
      <c r="E31" s="29" t="s">
        <v>128</v>
      </c>
      <c r="F31" s="150">
        <v>17</v>
      </c>
      <c r="G31" s="150">
        <v>39</v>
      </c>
      <c r="H31" s="150">
        <v>28</v>
      </c>
      <c r="I31" s="150">
        <v>69</v>
      </c>
      <c r="J31" s="29" t="s">
        <v>77</v>
      </c>
    </row>
    <row r="32" spans="1:10" s="31" customFormat="1" ht="23.25" hidden="1" x14ac:dyDescent="0.25">
      <c r="A32" s="150">
        <v>26</v>
      </c>
      <c r="B32" s="29" t="s">
        <v>129</v>
      </c>
      <c r="C32" s="29" t="s">
        <v>61</v>
      </c>
      <c r="D32" s="29" t="s">
        <v>130</v>
      </c>
      <c r="E32" s="29" t="s">
        <v>131</v>
      </c>
      <c r="F32" s="150">
        <v>36</v>
      </c>
      <c r="G32" s="150">
        <v>83</v>
      </c>
      <c r="H32" s="150">
        <v>62</v>
      </c>
      <c r="I32" s="150">
        <v>96</v>
      </c>
      <c r="J32" s="29" t="s">
        <v>77</v>
      </c>
    </row>
    <row r="33" spans="1:10" s="31" customFormat="1" ht="23.25" hidden="1" x14ac:dyDescent="0.25">
      <c r="A33" s="4">
        <v>27</v>
      </c>
      <c r="B33" s="29" t="s">
        <v>132</v>
      </c>
      <c r="C33" s="29" t="s">
        <v>61</v>
      </c>
      <c r="D33" s="29" t="s">
        <v>133</v>
      </c>
      <c r="E33" s="29" t="s">
        <v>134</v>
      </c>
      <c r="F33" s="150">
        <v>32</v>
      </c>
      <c r="G33" s="150">
        <v>25</v>
      </c>
      <c r="H33" s="150">
        <v>58</v>
      </c>
      <c r="I33" s="150">
        <v>41</v>
      </c>
      <c r="J33" s="29" t="s">
        <v>77</v>
      </c>
    </row>
    <row r="34" spans="1:10" s="31" customFormat="1" ht="23.25" hidden="1" x14ac:dyDescent="0.25">
      <c r="A34" s="150">
        <v>28</v>
      </c>
      <c r="B34" s="29" t="s">
        <v>135</v>
      </c>
      <c r="C34" s="29" t="s">
        <v>61</v>
      </c>
      <c r="D34" s="29" t="s">
        <v>136</v>
      </c>
      <c r="E34" s="29" t="s">
        <v>137</v>
      </c>
      <c r="F34" s="150">
        <v>43</v>
      </c>
      <c r="G34" s="150">
        <v>29</v>
      </c>
      <c r="H34" s="150">
        <v>78</v>
      </c>
      <c r="I34" s="150">
        <v>37</v>
      </c>
      <c r="J34" s="29" t="s">
        <v>77</v>
      </c>
    </row>
    <row r="35" spans="1:10" s="30" customFormat="1" ht="23.25" hidden="1" x14ac:dyDescent="0.25">
      <c r="A35" s="4">
        <v>29</v>
      </c>
      <c r="B35" s="29" t="s">
        <v>138</v>
      </c>
      <c r="C35" s="29" t="s">
        <v>61</v>
      </c>
      <c r="D35" s="29"/>
      <c r="E35" s="29"/>
      <c r="F35" s="150">
        <v>0</v>
      </c>
      <c r="G35" s="150">
        <v>23</v>
      </c>
      <c r="H35" s="150">
        <v>0</v>
      </c>
      <c r="I35" s="150">
        <v>42</v>
      </c>
      <c r="J35" s="29" t="s">
        <v>77</v>
      </c>
    </row>
    <row r="36" spans="1:10" s="30" customFormat="1" ht="23.25" hidden="1" x14ac:dyDescent="0.25">
      <c r="A36" s="150">
        <v>30</v>
      </c>
      <c r="B36" s="29" t="s">
        <v>139</v>
      </c>
      <c r="C36" s="29" t="s">
        <v>61</v>
      </c>
      <c r="D36" s="29" t="s">
        <v>140</v>
      </c>
      <c r="E36" s="29" t="s">
        <v>141</v>
      </c>
      <c r="F36" s="150">
        <v>43</v>
      </c>
      <c r="G36" s="150">
        <v>36</v>
      </c>
      <c r="H36" s="150">
        <v>74</v>
      </c>
      <c r="I36" s="150">
        <v>68</v>
      </c>
      <c r="J36" s="29" t="s">
        <v>77</v>
      </c>
    </row>
    <row r="37" spans="1:10" s="30" customFormat="1" ht="23.25" hidden="1" x14ac:dyDescent="0.25">
      <c r="A37" s="4">
        <v>31</v>
      </c>
      <c r="B37" s="29" t="s">
        <v>142</v>
      </c>
      <c r="C37" s="29" t="s">
        <v>61</v>
      </c>
      <c r="D37" s="29" t="s">
        <v>143</v>
      </c>
      <c r="E37" s="29" t="s">
        <v>144</v>
      </c>
      <c r="F37" s="150">
        <v>13</v>
      </c>
      <c r="G37" s="150">
        <v>13</v>
      </c>
      <c r="H37" s="150">
        <v>24</v>
      </c>
      <c r="I37" s="150">
        <v>21</v>
      </c>
      <c r="J37" s="29" t="s">
        <v>77</v>
      </c>
    </row>
    <row r="38" spans="1:10" s="30" customFormat="1" ht="23.25" hidden="1" x14ac:dyDescent="0.25">
      <c r="A38" s="150">
        <v>32</v>
      </c>
      <c r="B38" s="29" t="s">
        <v>145</v>
      </c>
      <c r="C38" s="29" t="s">
        <v>61</v>
      </c>
      <c r="D38" s="29" t="s">
        <v>146</v>
      </c>
      <c r="E38" s="29" t="s">
        <v>147</v>
      </c>
      <c r="F38" s="150">
        <v>53</v>
      </c>
      <c r="G38" s="150">
        <v>43</v>
      </c>
      <c r="H38" s="150">
        <v>80</v>
      </c>
      <c r="I38" s="150">
        <v>77</v>
      </c>
      <c r="J38" s="29" t="s">
        <v>77</v>
      </c>
    </row>
    <row r="39" spans="1:10" s="30" customFormat="1" ht="23.25" hidden="1" x14ac:dyDescent="0.25">
      <c r="A39" s="4">
        <v>33</v>
      </c>
      <c r="B39" s="29" t="s">
        <v>148</v>
      </c>
      <c r="C39" s="29" t="s">
        <v>61</v>
      </c>
      <c r="D39" s="29"/>
      <c r="E39" s="29"/>
      <c r="F39" s="150">
        <v>0</v>
      </c>
      <c r="G39" s="150">
        <v>22</v>
      </c>
      <c r="H39" s="150">
        <v>0</v>
      </c>
      <c r="I39" s="150">
        <v>42</v>
      </c>
      <c r="J39" s="29" t="s">
        <v>77</v>
      </c>
    </row>
    <row r="40" spans="1:10" s="30" customFormat="1" ht="23.25" hidden="1" x14ac:dyDescent="0.25">
      <c r="A40" s="150">
        <v>34</v>
      </c>
      <c r="B40" s="29" t="s">
        <v>149</v>
      </c>
      <c r="C40" s="29" t="s">
        <v>61</v>
      </c>
      <c r="D40" s="29" t="s">
        <v>150</v>
      </c>
      <c r="E40" s="29" t="s">
        <v>151</v>
      </c>
      <c r="F40" s="150">
        <v>63</v>
      </c>
      <c r="G40" s="150">
        <v>14</v>
      </c>
      <c r="H40" s="150">
        <v>118</v>
      </c>
      <c r="I40" s="150">
        <v>26</v>
      </c>
      <c r="J40" s="29" t="s">
        <v>77</v>
      </c>
    </row>
    <row r="41" spans="1:10" s="30" customFormat="1" ht="23.25" hidden="1" x14ac:dyDescent="0.25">
      <c r="A41" s="4">
        <v>35</v>
      </c>
      <c r="B41" s="29" t="s">
        <v>152</v>
      </c>
      <c r="C41" s="29" t="s">
        <v>61</v>
      </c>
      <c r="D41" s="29" t="s">
        <v>153</v>
      </c>
      <c r="E41" s="29" t="s">
        <v>154</v>
      </c>
      <c r="F41" s="150">
        <v>25</v>
      </c>
      <c r="G41" s="150">
        <v>36</v>
      </c>
      <c r="H41" s="150">
        <v>46</v>
      </c>
      <c r="I41" s="150">
        <v>64</v>
      </c>
      <c r="J41" s="29" t="s">
        <v>77</v>
      </c>
    </row>
    <row r="42" spans="1:10" s="30" customFormat="1" ht="23.25" hidden="1" x14ac:dyDescent="0.25">
      <c r="A42" s="150">
        <v>36</v>
      </c>
      <c r="B42" s="29" t="s">
        <v>155</v>
      </c>
      <c r="C42" s="29" t="s">
        <v>61</v>
      </c>
      <c r="D42" s="29" t="s">
        <v>156</v>
      </c>
      <c r="E42" s="29" t="s">
        <v>157</v>
      </c>
      <c r="F42" s="150">
        <v>21</v>
      </c>
      <c r="G42" s="150">
        <v>62</v>
      </c>
      <c r="H42" s="150">
        <v>36</v>
      </c>
      <c r="I42" s="150">
        <v>115</v>
      </c>
      <c r="J42" s="29" t="s">
        <v>77</v>
      </c>
    </row>
    <row r="43" spans="1:10" s="30" customFormat="1" ht="23.25" hidden="1" x14ac:dyDescent="0.25">
      <c r="A43" s="4">
        <v>37</v>
      </c>
      <c r="B43" s="29" t="s">
        <v>158</v>
      </c>
      <c r="C43" s="29" t="s">
        <v>61</v>
      </c>
      <c r="D43" s="29" t="s">
        <v>159</v>
      </c>
      <c r="E43" s="29" t="s">
        <v>160</v>
      </c>
      <c r="F43" s="150">
        <v>46</v>
      </c>
      <c r="G43" s="150">
        <v>21</v>
      </c>
      <c r="H43" s="150">
        <v>79</v>
      </c>
      <c r="I43" s="150">
        <v>40</v>
      </c>
      <c r="J43" s="29" t="s">
        <v>77</v>
      </c>
    </row>
    <row r="44" spans="1:10" s="30" customFormat="1" ht="23.25" hidden="1" x14ac:dyDescent="0.25">
      <c r="A44" s="150">
        <v>38</v>
      </c>
      <c r="B44" s="29" t="s">
        <v>161</v>
      </c>
      <c r="C44" s="29" t="s">
        <v>61</v>
      </c>
      <c r="D44" s="29" t="s">
        <v>162</v>
      </c>
      <c r="E44" s="29" t="s">
        <v>163</v>
      </c>
      <c r="F44" s="150">
        <v>48</v>
      </c>
      <c r="G44" s="150">
        <v>51</v>
      </c>
      <c r="H44" s="150">
        <v>84</v>
      </c>
      <c r="I44" s="150">
        <v>89</v>
      </c>
      <c r="J44" s="29" t="s">
        <v>77</v>
      </c>
    </row>
    <row r="45" spans="1:10" s="30" customFormat="1" ht="23.25" hidden="1" x14ac:dyDescent="0.25">
      <c r="A45" s="4">
        <v>39</v>
      </c>
      <c r="B45" s="29" t="s">
        <v>164</v>
      </c>
      <c r="C45" s="29" t="s">
        <v>61</v>
      </c>
      <c r="D45" s="29" t="s">
        <v>165</v>
      </c>
      <c r="E45" s="29" t="s">
        <v>166</v>
      </c>
      <c r="F45" s="150">
        <v>16</v>
      </c>
      <c r="G45" s="150">
        <v>46</v>
      </c>
      <c r="H45" s="150">
        <v>27</v>
      </c>
      <c r="I45" s="150">
        <v>87</v>
      </c>
      <c r="J45" s="29" t="s">
        <v>77</v>
      </c>
    </row>
    <row r="46" spans="1:10" s="30" customFormat="1" ht="23.25" hidden="1" x14ac:dyDescent="0.25">
      <c r="A46" s="150">
        <v>40</v>
      </c>
      <c r="B46" s="29" t="s">
        <v>167</v>
      </c>
      <c r="C46" s="29" t="s">
        <v>61</v>
      </c>
      <c r="D46" s="29" t="s">
        <v>168</v>
      </c>
      <c r="E46" s="29" t="s">
        <v>169</v>
      </c>
      <c r="F46" s="150">
        <v>54</v>
      </c>
      <c r="G46" s="150">
        <v>27</v>
      </c>
      <c r="H46" s="150">
        <v>95</v>
      </c>
      <c r="I46" s="150">
        <v>47</v>
      </c>
      <c r="J46" s="29" t="s">
        <v>77</v>
      </c>
    </row>
    <row r="47" spans="1:10" s="30" customFormat="1" ht="23.25" hidden="1" x14ac:dyDescent="0.25">
      <c r="A47" s="4">
        <v>41</v>
      </c>
      <c r="B47" s="29" t="s">
        <v>170</v>
      </c>
      <c r="C47" s="29" t="s">
        <v>61</v>
      </c>
      <c r="D47" s="29" t="s">
        <v>171</v>
      </c>
      <c r="E47" s="29" t="s">
        <v>172</v>
      </c>
      <c r="F47" s="150">
        <v>41</v>
      </c>
      <c r="G47" s="150">
        <v>23</v>
      </c>
      <c r="H47" s="150">
        <v>77</v>
      </c>
      <c r="I47" s="150">
        <v>40</v>
      </c>
      <c r="J47" s="29" t="s">
        <v>77</v>
      </c>
    </row>
    <row r="48" spans="1:10" s="30" customFormat="1" ht="23.25" hidden="1" x14ac:dyDescent="0.25">
      <c r="A48" s="150">
        <v>42</v>
      </c>
      <c r="B48" s="29" t="s">
        <v>173</v>
      </c>
      <c r="C48" s="29" t="s">
        <v>61</v>
      </c>
      <c r="D48" s="29" t="s">
        <v>174</v>
      </c>
      <c r="E48" s="29" t="s">
        <v>175</v>
      </c>
      <c r="F48" s="150">
        <v>33</v>
      </c>
      <c r="G48" s="150">
        <v>74</v>
      </c>
      <c r="H48" s="150">
        <v>60</v>
      </c>
      <c r="I48" s="150">
        <v>86</v>
      </c>
      <c r="J48" s="29" t="s">
        <v>77</v>
      </c>
    </row>
    <row r="49" spans="1:10" s="30" customFormat="1" ht="23.25" hidden="1" x14ac:dyDescent="0.25">
      <c r="A49" s="4">
        <v>43</v>
      </c>
      <c r="B49" s="29" t="s">
        <v>176</v>
      </c>
      <c r="C49" s="29" t="s">
        <v>61</v>
      </c>
      <c r="D49" s="29" t="s">
        <v>177</v>
      </c>
      <c r="E49" s="29" t="s">
        <v>178</v>
      </c>
      <c r="F49" s="150">
        <v>56</v>
      </c>
      <c r="G49" s="150">
        <v>59</v>
      </c>
      <c r="H49" s="150">
        <v>101</v>
      </c>
      <c r="I49" s="150">
        <v>110</v>
      </c>
      <c r="J49" s="29" t="s">
        <v>77</v>
      </c>
    </row>
    <row r="50" spans="1:10" s="30" customFormat="1" ht="23.25" hidden="1" x14ac:dyDescent="0.25">
      <c r="A50" s="150">
        <v>44</v>
      </c>
      <c r="B50" s="29" t="s">
        <v>179</v>
      </c>
      <c r="C50" s="29" t="s">
        <v>61</v>
      </c>
      <c r="D50" s="29" t="s">
        <v>180</v>
      </c>
      <c r="E50" s="29" t="s">
        <v>181</v>
      </c>
      <c r="F50" s="150">
        <v>41</v>
      </c>
      <c r="G50" s="150">
        <v>26</v>
      </c>
      <c r="H50" s="150">
        <v>72</v>
      </c>
      <c r="I50" s="150">
        <v>45</v>
      </c>
      <c r="J50" s="29" t="s">
        <v>77</v>
      </c>
    </row>
    <row r="51" spans="1:10" s="30" customFormat="1" ht="23.25" hidden="1" x14ac:dyDescent="0.25">
      <c r="A51" s="4">
        <v>45</v>
      </c>
      <c r="B51" s="29" t="s">
        <v>182</v>
      </c>
      <c r="C51" s="29" t="s">
        <v>61</v>
      </c>
      <c r="D51" s="29" t="s">
        <v>183</v>
      </c>
      <c r="E51" s="41" t="s">
        <v>184</v>
      </c>
      <c r="F51" s="150">
        <v>29</v>
      </c>
      <c r="G51" s="150">
        <v>50</v>
      </c>
      <c r="H51" s="150">
        <v>50</v>
      </c>
      <c r="I51" s="150">
        <v>94</v>
      </c>
      <c r="J51" s="29" t="s">
        <v>77</v>
      </c>
    </row>
    <row r="52" spans="1:10" s="30" customFormat="1" ht="23.25" hidden="1" x14ac:dyDescent="0.25">
      <c r="A52" s="150">
        <v>46</v>
      </c>
      <c r="B52" s="29" t="s">
        <v>185</v>
      </c>
      <c r="C52" s="29" t="s">
        <v>61</v>
      </c>
      <c r="D52" s="29" t="s">
        <v>186</v>
      </c>
      <c r="E52" s="41" t="s">
        <v>187</v>
      </c>
      <c r="F52" s="150">
        <v>19</v>
      </c>
      <c r="G52" s="150">
        <v>15</v>
      </c>
      <c r="H52" s="150">
        <v>28</v>
      </c>
      <c r="I52" s="150">
        <v>26</v>
      </c>
      <c r="J52" s="29" t="s">
        <v>77</v>
      </c>
    </row>
    <row r="53" spans="1:10" s="30" customFormat="1" ht="23.25" hidden="1" x14ac:dyDescent="0.25">
      <c r="A53" s="4">
        <v>47</v>
      </c>
      <c r="B53" s="29" t="s">
        <v>188</v>
      </c>
      <c r="C53" s="29" t="s">
        <v>61</v>
      </c>
      <c r="D53" s="29" t="s">
        <v>293</v>
      </c>
      <c r="E53" s="29" t="s">
        <v>189</v>
      </c>
      <c r="F53" s="150">
        <v>32</v>
      </c>
      <c r="G53" s="150">
        <v>14</v>
      </c>
      <c r="H53" s="150">
        <v>59</v>
      </c>
      <c r="I53" s="150">
        <v>26</v>
      </c>
      <c r="J53" s="29" t="s">
        <v>77</v>
      </c>
    </row>
    <row r="54" spans="1:10" s="30" customFormat="1" ht="23.25" hidden="1" x14ac:dyDescent="0.25">
      <c r="A54" s="150">
        <v>48</v>
      </c>
      <c r="B54" s="29" t="s">
        <v>190</v>
      </c>
      <c r="C54" s="29" t="s">
        <v>61</v>
      </c>
      <c r="D54" s="29" t="s">
        <v>191</v>
      </c>
      <c r="E54" s="29" t="s">
        <v>192</v>
      </c>
      <c r="F54" s="150">
        <v>32</v>
      </c>
      <c r="G54" s="150">
        <v>46</v>
      </c>
      <c r="H54" s="150">
        <v>60</v>
      </c>
      <c r="I54" s="150">
        <v>88</v>
      </c>
      <c r="J54" s="29" t="s">
        <v>77</v>
      </c>
    </row>
    <row r="55" spans="1:10" s="30" customFormat="1" ht="23.25" hidden="1" x14ac:dyDescent="0.25">
      <c r="A55" s="4">
        <v>49</v>
      </c>
      <c r="B55" s="29" t="s">
        <v>193</v>
      </c>
      <c r="C55" s="29" t="s">
        <v>61</v>
      </c>
      <c r="D55" s="29" t="s">
        <v>194</v>
      </c>
      <c r="E55" s="29" t="s">
        <v>195</v>
      </c>
      <c r="F55" s="150">
        <v>20</v>
      </c>
      <c r="G55" s="150">
        <v>67</v>
      </c>
      <c r="H55" s="150">
        <v>34</v>
      </c>
      <c r="I55" s="150">
        <v>129</v>
      </c>
      <c r="J55" s="29" t="s">
        <v>77</v>
      </c>
    </row>
    <row r="56" spans="1:10" s="30" customFormat="1" ht="23.25" hidden="1" x14ac:dyDescent="0.25">
      <c r="A56" s="150">
        <v>50</v>
      </c>
      <c r="B56" s="29" t="s">
        <v>196</v>
      </c>
      <c r="C56" s="29" t="s">
        <v>61</v>
      </c>
      <c r="D56" s="29" t="s">
        <v>197</v>
      </c>
      <c r="E56" s="29" t="s">
        <v>198</v>
      </c>
      <c r="F56" s="150">
        <v>46</v>
      </c>
      <c r="G56" s="150">
        <v>27</v>
      </c>
      <c r="H56" s="150">
        <v>86</v>
      </c>
      <c r="I56" s="150">
        <v>43</v>
      </c>
      <c r="J56" s="29" t="s">
        <v>77</v>
      </c>
    </row>
    <row r="57" spans="1:10" s="30" customFormat="1" ht="23.25" hidden="1" x14ac:dyDescent="0.25">
      <c r="A57" s="4">
        <v>51</v>
      </c>
      <c r="B57" s="29" t="s">
        <v>199</v>
      </c>
      <c r="C57" s="29" t="s">
        <v>61</v>
      </c>
      <c r="D57" s="29" t="s">
        <v>200</v>
      </c>
      <c r="E57" s="29" t="s">
        <v>201</v>
      </c>
      <c r="F57" s="150">
        <v>64</v>
      </c>
      <c r="G57" s="150">
        <v>26</v>
      </c>
      <c r="H57" s="150">
        <v>115</v>
      </c>
      <c r="I57" s="150">
        <v>49</v>
      </c>
      <c r="J57" s="29" t="s">
        <v>77</v>
      </c>
    </row>
    <row r="58" spans="1:10" s="30" customFormat="1" ht="23.25" hidden="1" x14ac:dyDescent="0.25">
      <c r="A58" s="150">
        <v>52</v>
      </c>
      <c r="B58" s="29" t="s">
        <v>202</v>
      </c>
      <c r="C58" s="29" t="s">
        <v>61</v>
      </c>
      <c r="D58" s="29" t="s">
        <v>203</v>
      </c>
      <c r="E58" s="29" t="s">
        <v>204</v>
      </c>
      <c r="F58" s="150">
        <v>26</v>
      </c>
      <c r="G58" s="150">
        <v>59</v>
      </c>
      <c r="H58" s="150">
        <v>49</v>
      </c>
      <c r="I58" s="150">
        <v>105</v>
      </c>
      <c r="J58" s="29" t="s">
        <v>77</v>
      </c>
    </row>
    <row r="59" spans="1:10" s="30" customFormat="1" ht="23.25" hidden="1" x14ac:dyDescent="0.25">
      <c r="A59" s="4">
        <v>53</v>
      </c>
      <c r="B59" s="29" t="s">
        <v>205</v>
      </c>
      <c r="C59" s="29" t="s">
        <v>61</v>
      </c>
      <c r="D59" s="29" t="s">
        <v>206</v>
      </c>
      <c r="E59" s="29" t="s">
        <v>207</v>
      </c>
      <c r="F59" s="150">
        <v>47</v>
      </c>
      <c r="G59" s="150">
        <v>38</v>
      </c>
      <c r="H59" s="150">
        <v>92</v>
      </c>
      <c r="I59" s="150">
        <v>70</v>
      </c>
      <c r="J59" s="29" t="s">
        <v>77</v>
      </c>
    </row>
    <row r="60" spans="1:10" s="30" customFormat="1" ht="23.25" hidden="1" x14ac:dyDescent="0.25">
      <c r="A60" s="150">
        <v>54</v>
      </c>
      <c r="B60" s="29" t="s">
        <v>208</v>
      </c>
      <c r="C60" s="29" t="s">
        <v>61</v>
      </c>
      <c r="D60" s="29" t="s">
        <v>209</v>
      </c>
      <c r="E60" s="29" t="s">
        <v>210</v>
      </c>
      <c r="F60" s="150">
        <v>54</v>
      </c>
      <c r="G60" s="150">
        <v>15</v>
      </c>
      <c r="H60" s="150">
        <v>94</v>
      </c>
      <c r="I60" s="150">
        <v>27</v>
      </c>
      <c r="J60" s="29" t="s">
        <v>77</v>
      </c>
    </row>
    <row r="61" spans="1:10" s="30" customFormat="1" ht="23.25" hidden="1" x14ac:dyDescent="0.25">
      <c r="A61" s="4">
        <v>55</v>
      </c>
      <c r="B61" s="29" t="s">
        <v>211</v>
      </c>
      <c r="C61" s="29" t="s">
        <v>61</v>
      </c>
      <c r="D61" s="29" t="s">
        <v>212</v>
      </c>
      <c r="E61" s="29" t="s">
        <v>213</v>
      </c>
      <c r="F61" s="150">
        <v>42</v>
      </c>
      <c r="G61" s="150">
        <v>41</v>
      </c>
      <c r="H61" s="150">
        <v>78</v>
      </c>
      <c r="I61" s="150">
        <v>64</v>
      </c>
      <c r="J61" s="29" t="s">
        <v>77</v>
      </c>
    </row>
    <row r="62" spans="1:10" s="30" customFormat="1" ht="23.25" hidden="1" x14ac:dyDescent="0.25">
      <c r="A62" s="150">
        <v>56</v>
      </c>
      <c r="B62" s="29" t="s">
        <v>214</v>
      </c>
      <c r="C62" s="29" t="s">
        <v>61</v>
      </c>
      <c r="D62" s="29" t="s">
        <v>215</v>
      </c>
      <c r="E62" s="29" t="s">
        <v>216</v>
      </c>
      <c r="F62" s="150">
        <v>23</v>
      </c>
      <c r="G62" s="150">
        <v>81</v>
      </c>
      <c r="H62" s="150">
        <v>39</v>
      </c>
      <c r="I62" s="150">
        <v>150</v>
      </c>
      <c r="J62" s="29" t="s">
        <v>77</v>
      </c>
    </row>
    <row r="63" spans="1:10" s="30" customFormat="1" ht="23.25" hidden="1" x14ac:dyDescent="0.25">
      <c r="A63" s="4">
        <v>57</v>
      </c>
      <c r="B63" s="29" t="s">
        <v>217</v>
      </c>
      <c r="C63" s="29" t="s">
        <v>61</v>
      </c>
      <c r="D63" s="29" t="s">
        <v>218</v>
      </c>
      <c r="E63" s="29" t="s">
        <v>219</v>
      </c>
      <c r="F63" s="150">
        <v>19</v>
      </c>
      <c r="G63" s="150">
        <v>9</v>
      </c>
      <c r="H63" s="150">
        <v>36</v>
      </c>
      <c r="I63" s="150">
        <v>13</v>
      </c>
      <c r="J63" s="29" t="s">
        <v>77</v>
      </c>
    </row>
    <row r="64" spans="1:10" s="30" customFormat="1" ht="23.25" hidden="1" x14ac:dyDescent="0.25">
      <c r="A64" s="150">
        <v>58</v>
      </c>
      <c r="B64" s="29" t="s">
        <v>220</v>
      </c>
      <c r="C64" s="29" t="s">
        <v>61</v>
      </c>
      <c r="D64" s="29" t="s">
        <v>221</v>
      </c>
      <c r="E64" s="29" t="s">
        <v>222</v>
      </c>
      <c r="F64" s="150">
        <v>73</v>
      </c>
      <c r="G64" s="150">
        <v>19</v>
      </c>
      <c r="H64" s="150">
        <v>102</v>
      </c>
      <c r="I64" s="150">
        <v>33</v>
      </c>
      <c r="J64" s="29" t="s">
        <v>77</v>
      </c>
    </row>
    <row r="65" spans="1:10" s="30" customFormat="1" ht="23.25" hidden="1" x14ac:dyDescent="0.25">
      <c r="A65" s="4">
        <v>59</v>
      </c>
      <c r="B65" s="29" t="s">
        <v>223</v>
      </c>
      <c r="C65" s="29" t="s">
        <v>61</v>
      </c>
      <c r="D65" s="29" t="s">
        <v>224</v>
      </c>
      <c r="E65" s="29" t="s">
        <v>225</v>
      </c>
      <c r="F65" s="150">
        <v>26</v>
      </c>
      <c r="G65" s="150">
        <v>40</v>
      </c>
      <c r="H65" s="150">
        <v>45</v>
      </c>
      <c r="I65" s="150">
        <v>74</v>
      </c>
      <c r="J65" s="29" t="s">
        <v>77</v>
      </c>
    </row>
    <row r="66" spans="1:10" s="30" customFormat="1" ht="23.25" hidden="1" x14ac:dyDescent="0.25">
      <c r="A66" s="150">
        <v>60</v>
      </c>
      <c r="B66" s="29" t="s">
        <v>294</v>
      </c>
      <c r="C66" s="29" t="s">
        <v>61</v>
      </c>
      <c r="D66" s="29" t="s">
        <v>309</v>
      </c>
      <c r="E66" s="29" t="s">
        <v>310</v>
      </c>
      <c r="F66" s="150">
        <v>58</v>
      </c>
      <c r="G66" s="150">
        <v>39</v>
      </c>
      <c r="H66" s="150">
        <v>105</v>
      </c>
      <c r="I66" s="150">
        <v>81</v>
      </c>
      <c r="J66" s="29" t="s">
        <v>77</v>
      </c>
    </row>
    <row r="67" spans="1:10" s="30" customFormat="1" ht="23.25" hidden="1" x14ac:dyDescent="0.25">
      <c r="A67" s="4">
        <v>61</v>
      </c>
      <c r="B67" s="29" t="s">
        <v>311</v>
      </c>
      <c r="C67" s="29" t="s">
        <v>61</v>
      </c>
      <c r="D67" s="29" t="s">
        <v>313</v>
      </c>
      <c r="E67" s="29" t="s">
        <v>314</v>
      </c>
      <c r="F67" s="150">
        <v>41</v>
      </c>
      <c r="G67" s="150">
        <v>33</v>
      </c>
      <c r="H67" s="150">
        <v>75</v>
      </c>
      <c r="I67" s="150">
        <v>53</v>
      </c>
      <c r="J67" s="29" t="s">
        <v>77</v>
      </c>
    </row>
    <row r="68" spans="1:10" s="30" customFormat="1" ht="23.25" hidden="1" x14ac:dyDescent="0.25">
      <c r="A68" s="150">
        <v>62</v>
      </c>
      <c r="B68" s="29" t="s">
        <v>317</v>
      </c>
      <c r="C68" s="29" t="s">
        <v>61</v>
      </c>
      <c r="D68" s="29" t="s">
        <v>315</v>
      </c>
      <c r="E68" s="29" t="s">
        <v>316</v>
      </c>
      <c r="F68" s="150">
        <v>51</v>
      </c>
      <c r="G68" s="150">
        <v>56</v>
      </c>
      <c r="H68" s="150">
        <v>101</v>
      </c>
      <c r="I68" s="150">
        <v>114</v>
      </c>
      <c r="J68" s="29" t="s">
        <v>77</v>
      </c>
    </row>
    <row r="69" spans="1:10" s="30" customFormat="1" ht="23.25" hidden="1" x14ac:dyDescent="0.25">
      <c r="A69" s="4">
        <v>63</v>
      </c>
      <c r="B69" s="29" t="s">
        <v>318</v>
      </c>
      <c r="C69" s="29" t="s">
        <v>61</v>
      </c>
      <c r="D69" s="29" t="s">
        <v>319</v>
      </c>
      <c r="E69" s="29" t="s">
        <v>320</v>
      </c>
      <c r="F69" s="150">
        <v>20</v>
      </c>
      <c r="G69" s="150">
        <v>34</v>
      </c>
      <c r="H69" s="150">
        <v>32</v>
      </c>
      <c r="I69" s="150">
        <v>60</v>
      </c>
      <c r="J69" s="29" t="s">
        <v>77</v>
      </c>
    </row>
    <row r="70" spans="1:10" s="30" customFormat="1" ht="23.25" hidden="1" x14ac:dyDescent="0.25">
      <c r="A70" s="150">
        <v>64</v>
      </c>
      <c r="B70" s="29" t="s">
        <v>321</v>
      </c>
      <c r="C70" s="29" t="s">
        <v>61</v>
      </c>
      <c r="D70" s="29" t="s">
        <v>322</v>
      </c>
      <c r="E70" s="29" t="s">
        <v>323</v>
      </c>
      <c r="F70" s="150">
        <v>55</v>
      </c>
      <c r="G70" s="150">
        <v>26</v>
      </c>
      <c r="H70" s="150">
        <v>102</v>
      </c>
      <c r="I70" s="150">
        <v>42</v>
      </c>
      <c r="J70" s="29" t="s">
        <v>77</v>
      </c>
    </row>
    <row r="71" spans="1:10" s="30" customFormat="1" ht="23.25" hidden="1" x14ac:dyDescent="0.25">
      <c r="A71" s="4">
        <v>65</v>
      </c>
      <c r="B71" s="29" t="s">
        <v>325</v>
      </c>
      <c r="C71" s="29" t="s">
        <v>61</v>
      </c>
      <c r="D71" s="29" t="s">
        <v>326</v>
      </c>
      <c r="E71" s="29" t="s">
        <v>327</v>
      </c>
      <c r="F71" s="150">
        <v>45</v>
      </c>
      <c r="G71" s="150">
        <v>47</v>
      </c>
      <c r="H71" s="150">
        <v>81</v>
      </c>
      <c r="I71" s="150">
        <v>87</v>
      </c>
      <c r="J71" s="29" t="s">
        <v>77</v>
      </c>
    </row>
    <row r="72" spans="1:10" s="30" customFormat="1" ht="23.25" hidden="1" x14ac:dyDescent="0.25">
      <c r="A72" s="150">
        <v>66</v>
      </c>
      <c r="B72" s="29" t="s">
        <v>328</v>
      </c>
      <c r="C72" s="29" t="s">
        <v>61</v>
      </c>
      <c r="D72" s="29" t="s">
        <v>329</v>
      </c>
      <c r="E72" s="29" t="s">
        <v>330</v>
      </c>
      <c r="F72" s="150">
        <v>33</v>
      </c>
      <c r="G72" s="150">
        <v>43</v>
      </c>
      <c r="H72" s="150">
        <v>57</v>
      </c>
      <c r="I72" s="150">
        <v>69</v>
      </c>
      <c r="J72" s="29" t="s">
        <v>77</v>
      </c>
    </row>
    <row r="73" spans="1:10" s="30" customFormat="1" ht="23.25" hidden="1" x14ac:dyDescent="0.25">
      <c r="A73" s="4">
        <v>67</v>
      </c>
      <c r="B73" s="29" t="s">
        <v>331</v>
      </c>
      <c r="C73" s="29" t="s">
        <v>61</v>
      </c>
      <c r="D73" s="29" t="s">
        <v>332</v>
      </c>
      <c r="E73" s="29" t="s">
        <v>333</v>
      </c>
      <c r="F73" s="150">
        <v>35</v>
      </c>
      <c r="G73" s="150">
        <v>20</v>
      </c>
      <c r="H73" s="150">
        <v>65</v>
      </c>
      <c r="I73" s="150">
        <v>57</v>
      </c>
      <c r="J73" s="29" t="s">
        <v>77</v>
      </c>
    </row>
    <row r="74" spans="1:10" s="30" customFormat="1" ht="23.25" hidden="1" x14ac:dyDescent="0.25">
      <c r="A74" s="150">
        <v>68</v>
      </c>
      <c r="B74" s="29" t="s">
        <v>334</v>
      </c>
      <c r="C74" s="29" t="s">
        <v>61</v>
      </c>
      <c r="D74" s="29" t="s">
        <v>335</v>
      </c>
      <c r="E74" s="29" t="s">
        <v>336</v>
      </c>
      <c r="F74" s="150">
        <v>34</v>
      </c>
      <c r="G74" s="150">
        <v>37</v>
      </c>
      <c r="H74" s="150">
        <v>63</v>
      </c>
      <c r="I74" s="150">
        <v>62</v>
      </c>
      <c r="J74" s="29" t="s">
        <v>77</v>
      </c>
    </row>
    <row r="75" spans="1:10" s="30" customFormat="1" ht="23.25" hidden="1" x14ac:dyDescent="0.25">
      <c r="A75" s="4">
        <v>69</v>
      </c>
      <c r="B75" s="29" t="s">
        <v>337</v>
      </c>
      <c r="C75" s="29" t="s">
        <v>61</v>
      </c>
      <c r="D75" s="29" t="s">
        <v>338</v>
      </c>
      <c r="E75" s="29" t="s">
        <v>339</v>
      </c>
      <c r="F75" s="150">
        <v>36</v>
      </c>
      <c r="G75" s="150">
        <v>51</v>
      </c>
      <c r="H75" s="150">
        <v>69</v>
      </c>
      <c r="I75" s="150">
        <v>95</v>
      </c>
      <c r="J75" s="29" t="s">
        <v>77</v>
      </c>
    </row>
    <row r="76" spans="1:10" s="30" customFormat="1" ht="23.25" hidden="1" x14ac:dyDescent="0.25">
      <c r="A76" s="150">
        <v>70</v>
      </c>
      <c r="B76" s="29" t="s">
        <v>341</v>
      </c>
      <c r="C76" s="29" t="s">
        <v>61</v>
      </c>
      <c r="D76" s="29" t="s">
        <v>342</v>
      </c>
      <c r="E76" s="29" t="s">
        <v>343</v>
      </c>
      <c r="F76" s="150">
        <v>21</v>
      </c>
      <c r="G76" s="150">
        <v>56</v>
      </c>
      <c r="H76" s="150">
        <v>31</v>
      </c>
      <c r="I76" s="150">
        <v>103</v>
      </c>
      <c r="J76" s="29" t="s">
        <v>77</v>
      </c>
    </row>
    <row r="77" spans="1:10" s="30" customFormat="1" ht="23.25" hidden="1" x14ac:dyDescent="0.25">
      <c r="A77" s="4">
        <v>71</v>
      </c>
      <c r="B77" s="29" t="s">
        <v>344</v>
      </c>
      <c r="C77" s="29" t="s">
        <v>61</v>
      </c>
      <c r="D77" s="29" t="s">
        <v>346</v>
      </c>
      <c r="E77" s="29" t="s">
        <v>345</v>
      </c>
      <c r="F77" s="150">
        <v>98</v>
      </c>
      <c r="G77" s="150">
        <v>61</v>
      </c>
      <c r="H77" s="150">
        <v>184</v>
      </c>
      <c r="I77" s="150">
        <v>108</v>
      </c>
      <c r="J77" s="29" t="s">
        <v>77</v>
      </c>
    </row>
    <row r="78" spans="1:10" s="30" customFormat="1" ht="23.25" hidden="1" x14ac:dyDescent="0.25">
      <c r="A78" s="150">
        <v>72</v>
      </c>
      <c r="B78" s="29" t="s">
        <v>347</v>
      </c>
      <c r="C78" s="29" t="s">
        <v>61</v>
      </c>
      <c r="D78" s="29" t="s">
        <v>351</v>
      </c>
      <c r="E78" s="29" t="s">
        <v>352</v>
      </c>
      <c r="F78" s="150">
        <v>19</v>
      </c>
      <c r="G78" s="150">
        <v>44</v>
      </c>
      <c r="H78" s="150">
        <v>34</v>
      </c>
      <c r="I78" s="150">
        <v>79</v>
      </c>
      <c r="J78" s="29" t="s">
        <v>77</v>
      </c>
    </row>
    <row r="79" spans="1:10" s="30" customFormat="1" ht="46.5" hidden="1" x14ac:dyDescent="0.25">
      <c r="A79" s="4">
        <v>73</v>
      </c>
      <c r="B79" s="29" t="s">
        <v>354</v>
      </c>
      <c r="C79" s="29" t="s">
        <v>61</v>
      </c>
      <c r="D79" s="29" t="s">
        <v>355</v>
      </c>
      <c r="E79" s="29" t="s">
        <v>356</v>
      </c>
      <c r="F79" s="150">
        <v>45</v>
      </c>
      <c r="G79" s="150">
        <v>52</v>
      </c>
      <c r="H79" s="150">
        <v>81</v>
      </c>
      <c r="I79" s="150">
        <v>96</v>
      </c>
      <c r="J79" s="29" t="s">
        <v>77</v>
      </c>
    </row>
    <row r="80" spans="1:10" s="30" customFormat="1" ht="23.25" hidden="1" x14ac:dyDescent="0.25">
      <c r="A80" s="150">
        <v>74</v>
      </c>
      <c r="B80" s="29" t="s">
        <v>357</v>
      </c>
      <c r="C80" s="29" t="s">
        <v>61</v>
      </c>
      <c r="D80" s="29" t="s">
        <v>358</v>
      </c>
      <c r="E80" s="29" t="s">
        <v>359</v>
      </c>
      <c r="F80" s="150">
        <v>30</v>
      </c>
      <c r="G80" s="150">
        <v>21</v>
      </c>
      <c r="H80" s="150">
        <v>54</v>
      </c>
      <c r="I80" s="150">
        <v>35</v>
      </c>
      <c r="J80" s="29" t="s">
        <v>77</v>
      </c>
    </row>
    <row r="81" spans="1:10" s="30" customFormat="1" ht="23.25" hidden="1" x14ac:dyDescent="0.25">
      <c r="A81" s="4">
        <v>75</v>
      </c>
      <c r="B81" s="29" t="s">
        <v>362</v>
      </c>
      <c r="C81" s="29" t="s">
        <v>61</v>
      </c>
      <c r="D81" s="29" t="s">
        <v>383</v>
      </c>
      <c r="E81" s="29" t="s">
        <v>384</v>
      </c>
      <c r="F81" s="150">
        <v>45</v>
      </c>
      <c r="G81" s="150">
        <v>29</v>
      </c>
      <c r="H81" s="150">
        <v>67</v>
      </c>
      <c r="I81" s="150">
        <v>52</v>
      </c>
      <c r="J81" s="29" t="s">
        <v>77</v>
      </c>
    </row>
    <row r="82" spans="1:10" s="30" customFormat="1" ht="23.25" hidden="1" x14ac:dyDescent="0.25">
      <c r="A82" s="150">
        <v>76</v>
      </c>
      <c r="B82" s="29" t="s">
        <v>385</v>
      </c>
      <c r="C82" s="29" t="s">
        <v>61</v>
      </c>
      <c r="D82" s="29" t="s">
        <v>390</v>
      </c>
      <c r="E82" s="29" t="s">
        <v>391</v>
      </c>
      <c r="F82" s="150">
        <v>33</v>
      </c>
      <c r="G82" s="150">
        <v>11</v>
      </c>
      <c r="H82" s="150">
        <v>60</v>
      </c>
      <c r="I82" s="150">
        <v>20</v>
      </c>
      <c r="J82" s="29" t="s">
        <v>77</v>
      </c>
    </row>
    <row r="83" spans="1:10" s="30" customFormat="1" ht="23.25" hidden="1" x14ac:dyDescent="0.25">
      <c r="A83" s="4">
        <v>77</v>
      </c>
      <c r="B83" s="29" t="s">
        <v>392</v>
      </c>
      <c r="C83" s="29" t="s">
        <v>61</v>
      </c>
      <c r="D83" s="29" t="s">
        <v>394</v>
      </c>
      <c r="E83" s="29" t="s">
        <v>395</v>
      </c>
      <c r="F83" s="150">
        <v>42</v>
      </c>
      <c r="G83" s="150">
        <v>12</v>
      </c>
      <c r="H83" s="150">
        <v>83</v>
      </c>
      <c r="I83" s="150">
        <v>24</v>
      </c>
      <c r="J83" s="29" t="s">
        <v>77</v>
      </c>
    </row>
    <row r="84" spans="1:10" s="30" customFormat="1" ht="23.25" hidden="1" x14ac:dyDescent="0.25">
      <c r="A84" s="150">
        <v>78</v>
      </c>
      <c r="B84" s="29" t="s">
        <v>396</v>
      </c>
      <c r="C84" s="29" t="s">
        <v>61</v>
      </c>
      <c r="D84" s="29" t="s">
        <v>397</v>
      </c>
      <c r="E84" s="29" t="s">
        <v>399</v>
      </c>
      <c r="F84" s="150">
        <v>32</v>
      </c>
      <c r="G84" s="150">
        <v>11</v>
      </c>
      <c r="H84" s="150">
        <v>56</v>
      </c>
      <c r="I84" s="150">
        <v>18</v>
      </c>
      <c r="J84" s="29" t="s">
        <v>77</v>
      </c>
    </row>
    <row r="85" spans="1:10" s="30" customFormat="1" ht="23.25" hidden="1" x14ac:dyDescent="0.25">
      <c r="A85" s="4">
        <v>79</v>
      </c>
      <c r="B85" s="29" t="s">
        <v>398</v>
      </c>
      <c r="C85" s="29" t="s">
        <v>61</v>
      </c>
      <c r="D85" s="29" t="s">
        <v>400</v>
      </c>
      <c r="E85" s="29" t="s">
        <v>401</v>
      </c>
      <c r="F85" s="150">
        <v>38</v>
      </c>
      <c r="G85" s="150">
        <v>16</v>
      </c>
      <c r="H85" s="150">
        <v>70</v>
      </c>
      <c r="I85" s="150">
        <v>29</v>
      </c>
      <c r="J85" s="29" t="s">
        <v>77</v>
      </c>
    </row>
    <row r="86" spans="1:10" s="30" customFormat="1" ht="23.25" hidden="1" x14ac:dyDescent="0.25">
      <c r="A86" s="150">
        <v>80</v>
      </c>
      <c r="B86" s="29" t="s">
        <v>402</v>
      </c>
      <c r="C86" s="29" t="s">
        <v>61</v>
      </c>
      <c r="D86" s="29" t="s">
        <v>403</v>
      </c>
      <c r="E86" s="29" t="s">
        <v>404</v>
      </c>
      <c r="F86" s="150">
        <v>29</v>
      </c>
      <c r="G86" s="150">
        <v>22</v>
      </c>
      <c r="H86" s="150">
        <v>51</v>
      </c>
      <c r="I86" s="150">
        <v>39</v>
      </c>
      <c r="J86" s="29" t="s">
        <v>77</v>
      </c>
    </row>
    <row r="87" spans="1:10" s="30" customFormat="1" ht="23.25" hidden="1" x14ac:dyDescent="0.25">
      <c r="A87" s="4">
        <v>81</v>
      </c>
      <c r="B87" s="29" t="s">
        <v>405</v>
      </c>
      <c r="C87" s="29" t="s">
        <v>61</v>
      </c>
      <c r="D87" s="29" t="s">
        <v>409</v>
      </c>
      <c r="E87" s="29" t="s">
        <v>410</v>
      </c>
      <c r="F87" s="150">
        <v>21</v>
      </c>
      <c r="G87" s="150">
        <v>10</v>
      </c>
      <c r="H87" s="150">
        <v>42</v>
      </c>
      <c r="I87" s="150">
        <v>18</v>
      </c>
      <c r="J87" s="29" t="s">
        <v>77</v>
      </c>
    </row>
    <row r="88" spans="1:10" s="30" customFormat="1" ht="23.25" hidden="1" x14ac:dyDescent="0.25">
      <c r="A88" s="150">
        <v>82</v>
      </c>
      <c r="B88" s="29" t="s">
        <v>411</v>
      </c>
      <c r="C88" s="29" t="s">
        <v>61</v>
      </c>
      <c r="D88" s="29" t="s">
        <v>412</v>
      </c>
      <c r="E88" s="29" t="s">
        <v>413</v>
      </c>
      <c r="F88" s="150">
        <v>6</v>
      </c>
      <c r="G88" s="150">
        <v>7</v>
      </c>
      <c r="H88" s="150">
        <v>9</v>
      </c>
      <c r="I88" s="150">
        <v>13</v>
      </c>
      <c r="J88" s="29" t="s">
        <v>77</v>
      </c>
    </row>
    <row r="89" spans="1:10" s="30" customFormat="1" ht="23.25" hidden="1" x14ac:dyDescent="0.25">
      <c r="A89" s="4">
        <v>83</v>
      </c>
      <c r="B89" s="29" t="s">
        <v>414</v>
      </c>
      <c r="C89" s="29" t="s">
        <v>61</v>
      </c>
      <c r="D89" s="29" t="s">
        <v>415</v>
      </c>
      <c r="E89" s="29" t="s">
        <v>416</v>
      </c>
      <c r="F89" s="150">
        <v>32</v>
      </c>
      <c r="G89" s="150">
        <v>16</v>
      </c>
      <c r="H89" s="150">
        <v>60</v>
      </c>
      <c r="I89" s="150">
        <v>28</v>
      </c>
      <c r="J89" s="29" t="s">
        <v>77</v>
      </c>
    </row>
    <row r="90" spans="1:10" s="30" customFormat="1" ht="23.25" hidden="1" x14ac:dyDescent="0.25">
      <c r="A90" s="150">
        <v>84</v>
      </c>
      <c r="B90" s="29" t="s">
        <v>417</v>
      </c>
      <c r="C90" s="29" t="s">
        <v>61</v>
      </c>
      <c r="D90" s="29" t="s">
        <v>418</v>
      </c>
      <c r="E90" s="29" t="s">
        <v>419</v>
      </c>
      <c r="F90" s="150">
        <v>22</v>
      </c>
      <c r="G90" s="150">
        <v>6</v>
      </c>
      <c r="H90" s="150">
        <v>42</v>
      </c>
      <c r="I90" s="150">
        <v>9</v>
      </c>
      <c r="J90" s="29" t="s">
        <v>77</v>
      </c>
    </row>
    <row r="91" spans="1:10" s="30" customFormat="1" ht="23.25" hidden="1" x14ac:dyDescent="0.25">
      <c r="A91" s="4">
        <v>85</v>
      </c>
      <c r="B91" s="29" t="s">
        <v>420</v>
      </c>
      <c r="C91" s="29" t="s">
        <v>61</v>
      </c>
      <c r="D91" s="29" t="s">
        <v>418</v>
      </c>
      <c r="E91" s="29" t="s">
        <v>421</v>
      </c>
      <c r="F91" s="150">
        <v>16</v>
      </c>
      <c r="G91" s="150">
        <v>15</v>
      </c>
      <c r="H91" s="150">
        <v>32</v>
      </c>
      <c r="I91" s="150">
        <v>21</v>
      </c>
      <c r="J91" s="29" t="s">
        <v>77</v>
      </c>
    </row>
    <row r="92" spans="1:10" s="30" customFormat="1" ht="23.25" hidden="1" x14ac:dyDescent="0.25">
      <c r="A92" s="150">
        <v>86</v>
      </c>
      <c r="B92" s="29" t="s">
        <v>422</v>
      </c>
      <c r="C92" s="29" t="s">
        <v>61</v>
      </c>
      <c r="D92" s="29" t="s">
        <v>423</v>
      </c>
      <c r="E92" s="29" t="s">
        <v>424</v>
      </c>
      <c r="F92" s="150">
        <v>16</v>
      </c>
      <c r="G92" s="150">
        <v>16</v>
      </c>
      <c r="H92" s="150">
        <v>32</v>
      </c>
      <c r="I92" s="150">
        <v>25</v>
      </c>
      <c r="J92" s="29" t="s">
        <v>77</v>
      </c>
    </row>
    <row r="93" spans="1:10" s="30" customFormat="1" ht="23.25" hidden="1" x14ac:dyDescent="0.25">
      <c r="A93" s="4">
        <v>87</v>
      </c>
      <c r="B93" s="29" t="s">
        <v>425</v>
      </c>
      <c r="C93" s="29" t="s">
        <v>61</v>
      </c>
      <c r="D93" s="29" t="s">
        <v>426</v>
      </c>
      <c r="E93" s="29" t="s">
        <v>427</v>
      </c>
      <c r="F93" s="150">
        <v>41</v>
      </c>
      <c r="G93" s="150">
        <v>34</v>
      </c>
      <c r="H93" s="150">
        <v>78</v>
      </c>
      <c r="I93" s="150">
        <v>66</v>
      </c>
      <c r="J93" s="29" t="s">
        <v>77</v>
      </c>
    </row>
    <row r="94" spans="1:10" s="30" customFormat="1" ht="23.25" hidden="1" x14ac:dyDescent="0.25">
      <c r="A94" s="150">
        <v>88</v>
      </c>
      <c r="B94" s="29" t="s">
        <v>428</v>
      </c>
      <c r="C94" s="29" t="s">
        <v>61</v>
      </c>
      <c r="D94" s="29" t="s">
        <v>429</v>
      </c>
      <c r="E94" s="29" t="s">
        <v>430</v>
      </c>
      <c r="F94" s="150">
        <v>39</v>
      </c>
      <c r="G94" s="150">
        <v>30</v>
      </c>
      <c r="H94" s="150">
        <v>74</v>
      </c>
      <c r="I94" s="150">
        <v>50</v>
      </c>
      <c r="J94" s="29" t="s">
        <v>77</v>
      </c>
    </row>
    <row r="95" spans="1:10" s="30" customFormat="1" ht="23.25" hidden="1" x14ac:dyDescent="0.25">
      <c r="A95" s="4">
        <v>89</v>
      </c>
      <c r="B95" s="29" t="s">
        <v>431</v>
      </c>
      <c r="C95" s="29" t="s">
        <v>61</v>
      </c>
      <c r="D95" s="29" t="s">
        <v>435</v>
      </c>
      <c r="E95" s="29" t="s">
        <v>436</v>
      </c>
      <c r="F95" s="150">
        <v>49</v>
      </c>
      <c r="G95" s="150">
        <v>2</v>
      </c>
      <c r="H95" s="150">
        <v>98</v>
      </c>
      <c r="I95" s="150">
        <v>5</v>
      </c>
      <c r="J95" s="29" t="s">
        <v>77</v>
      </c>
    </row>
    <row r="96" spans="1:10" s="30" customFormat="1" ht="23.25" hidden="1" x14ac:dyDescent="0.25">
      <c r="A96" s="150">
        <v>90</v>
      </c>
      <c r="B96" s="29" t="s">
        <v>437</v>
      </c>
      <c r="C96" s="29" t="s">
        <v>61</v>
      </c>
      <c r="D96" s="29" t="s">
        <v>438</v>
      </c>
      <c r="E96" s="29" t="s">
        <v>439</v>
      </c>
      <c r="F96" s="150">
        <v>26</v>
      </c>
      <c r="G96" s="150">
        <v>44</v>
      </c>
      <c r="H96" s="150">
        <v>46</v>
      </c>
      <c r="I96" s="150">
        <v>78</v>
      </c>
      <c r="J96" s="29" t="s">
        <v>77</v>
      </c>
    </row>
    <row r="97" spans="1:10" s="30" customFormat="1" ht="23.25" hidden="1" x14ac:dyDescent="0.25">
      <c r="A97" s="4">
        <v>91</v>
      </c>
      <c r="B97" s="29" t="s">
        <v>440</v>
      </c>
      <c r="C97" s="29" t="s">
        <v>61</v>
      </c>
      <c r="D97" s="29" t="s">
        <v>441</v>
      </c>
      <c r="E97" s="29" t="s">
        <v>442</v>
      </c>
      <c r="F97" s="150">
        <v>44</v>
      </c>
      <c r="G97" s="150">
        <v>37</v>
      </c>
      <c r="H97" s="150">
        <v>75</v>
      </c>
      <c r="I97" s="150">
        <v>67</v>
      </c>
      <c r="J97" s="29" t="s">
        <v>77</v>
      </c>
    </row>
    <row r="98" spans="1:10" s="30" customFormat="1" ht="23.25" hidden="1" x14ac:dyDescent="0.25">
      <c r="A98" s="150">
        <v>92</v>
      </c>
      <c r="B98" s="29" t="s">
        <v>443</v>
      </c>
      <c r="C98" s="29" t="s">
        <v>61</v>
      </c>
      <c r="D98" s="29" t="s">
        <v>445</v>
      </c>
      <c r="E98" s="29" t="s">
        <v>446</v>
      </c>
      <c r="F98" s="150">
        <v>61</v>
      </c>
      <c r="G98" s="150">
        <v>42</v>
      </c>
      <c r="H98" s="150">
        <v>110</v>
      </c>
      <c r="I98" s="150">
        <v>74</v>
      </c>
      <c r="J98" s="29" t="s">
        <v>77</v>
      </c>
    </row>
    <row r="99" spans="1:10" s="30" customFormat="1" ht="46.5" hidden="1" x14ac:dyDescent="0.25">
      <c r="A99" s="4">
        <v>93</v>
      </c>
      <c r="B99" s="29" t="s">
        <v>447</v>
      </c>
      <c r="C99" s="29" t="s">
        <v>61</v>
      </c>
      <c r="D99" s="29" t="s">
        <v>450</v>
      </c>
      <c r="E99" s="29" t="s">
        <v>449</v>
      </c>
      <c r="F99" s="150">
        <v>99</v>
      </c>
      <c r="G99" s="150">
        <v>89</v>
      </c>
      <c r="H99" s="150">
        <v>178</v>
      </c>
      <c r="I99" s="150">
        <v>156</v>
      </c>
      <c r="J99" s="29" t="s">
        <v>77</v>
      </c>
    </row>
    <row r="100" spans="1:10" s="30" customFormat="1" ht="46.5" hidden="1" x14ac:dyDescent="0.25">
      <c r="A100" s="150">
        <v>94</v>
      </c>
      <c r="B100" s="29" t="s">
        <v>452</v>
      </c>
      <c r="C100" s="29" t="s">
        <v>61</v>
      </c>
      <c r="D100" s="29" t="s">
        <v>453</v>
      </c>
      <c r="E100" s="29" t="s">
        <v>454</v>
      </c>
      <c r="F100" s="150">
        <v>55</v>
      </c>
      <c r="G100" s="150">
        <v>24</v>
      </c>
      <c r="H100" s="150">
        <v>98</v>
      </c>
      <c r="I100" s="150">
        <v>41</v>
      </c>
      <c r="J100" s="29" t="s">
        <v>77</v>
      </c>
    </row>
    <row r="101" spans="1:10" s="30" customFormat="1" ht="46.5" hidden="1" x14ac:dyDescent="0.25">
      <c r="A101" s="4">
        <v>95</v>
      </c>
      <c r="B101" s="29" t="s">
        <v>456</v>
      </c>
      <c r="C101" s="29" t="s">
        <v>61</v>
      </c>
      <c r="D101" s="29" t="s">
        <v>457</v>
      </c>
      <c r="E101" s="29" t="s">
        <v>458</v>
      </c>
      <c r="F101" s="150">
        <v>65</v>
      </c>
      <c r="G101" s="150">
        <v>52</v>
      </c>
      <c r="H101" s="150">
        <v>119</v>
      </c>
      <c r="I101" s="150">
        <v>94</v>
      </c>
      <c r="J101" s="29" t="s">
        <v>77</v>
      </c>
    </row>
    <row r="102" spans="1:10" s="30" customFormat="1" ht="23.25" hidden="1" x14ac:dyDescent="0.25">
      <c r="A102" s="150">
        <v>96</v>
      </c>
      <c r="B102" s="29" t="s">
        <v>459</v>
      </c>
      <c r="C102" s="29" t="s">
        <v>61</v>
      </c>
      <c r="D102" s="29" t="s">
        <v>460</v>
      </c>
      <c r="E102" s="29" t="s">
        <v>461</v>
      </c>
      <c r="F102" s="150">
        <v>30</v>
      </c>
      <c r="G102" s="150">
        <v>68</v>
      </c>
      <c r="H102" s="150">
        <v>45</v>
      </c>
      <c r="I102" s="150">
        <v>130</v>
      </c>
      <c r="J102" s="29" t="s">
        <v>77</v>
      </c>
    </row>
    <row r="103" spans="1:10" s="30" customFormat="1" ht="23.25" hidden="1" x14ac:dyDescent="0.25">
      <c r="A103" s="4">
        <v>97</v>
      </c>
      <c r="B103" s="29" t="s">
        <v>462</v>
      </c>
      <c r="C103" s="29" t="s">
        <v>61</v>
      </c>
      <c r="D103" s="29" t="s">
        <v>464</v>
      </c>
      <c r="E103" s="29" t="s">
        <v>463</v>
      </c>
      <c r="F103" s="150">
        <v>51</v>
      </c>
      <c r="G103" s="150">
        <v>28</v>
      </c>
      <c r="H103" s="150">
        <v>94</v>
      </c>
      <c r="I103" s="150">
        <v>53</v>
      </c>
      <c r="J103" s="29" t="s">
        <v>77</v>
      </c>
    </row>
    <row r="104" spans="1:10" s="30" customFormat="1" ht="23.25" hidden="1" x14ac:dyDescent="0.25">
      <c r="A104" s="150">
        <v>98</v>
      </c>
      <c r="B104" s="29" t="s">
        <v>466</v>
      </c>
      <c r="C104" s="29" t="s">
        <v>61</v>
      </c>
      <c r="D104" s="29" t="s">
        <v>467</v>
      </c>
      <c r="E104" s="29" t="s">
        <v>468</v>
      </c>
      <c r="F104" s="150">
        <v>46</v>
      </c>
      <c r="G104" s="150">
        <v>39</v>
      </c>
      <c r="H104" s="150">
        <v>87</v>
      </c>
      <c r="I104" s="150">
        <v>70</v>
      </c>
      <c r="J104" s="29" t="s">
        <v>77</v>
      </c>
    </row>
    <row r="105" spans="1:10" s="30" customFormat="1" ht="23.25" hidden="1" x14ac:dyDescent="0.25">
      <c r="A105" s="4">
        <v>99</v>
      </c>
      <c r="B105" s="29" t="s">
        <v>469</v>
      </c>
      <c r="C105" s="29" t="s">
        <v>61</v>
      </c>
      <c r="D105" s="29" t="s">
        <v>470</v>
      </c>
      <c r="E105" s="29" t="s">
        <v>471</v>
      </c>
      <c r="F105" s="150">
        <v>64</v>
      </c>
      <c r="G105" s="150">
        <v>56</v>
      </c>
      <c r="H105" s="150">
        <v>121</v>
      </c>
      <c r="I105" s="150">
        <v>98</v>
      </c>
      <c r="J105" s="29" t="s">
        <v>77</v>
      </c>
    </row>
    <row r="106" spans="1:10" s="30" customFormat="1" ht="23.25" hidden="1" x14ac:dyDescent="0.25">
      <c r="A106" s="150">
        <v>100</v>
      </c>
      <c r="B106" s="29" t="s">
        <v>472</v>
      </c>
      <c r="C106" s="29" t="s">
        <v>61</v>
      </c>
      <c r="D106" s="29" t="s">
        <v>473</v>
      </c>
      <c r="E106" s="29" t="s">
        <v>474</v>
      </c>
      <c r="F106" s="150">
        <v>85</v>
      </c>
      <c r="G106" s="150">
        <v>58</v>
      </c>
      <c r="H106" s="150">
        <v>156</v>
      </c>
      <c r="I106" s="150">
        <v>105</v>
      </c>
      <c r="J106" s="29" t="s">
        <v>77</v>
      </c>
    </row>
    <row r="107" spans="1:10" s="30" customFormat="1" ht="23.25" hidden="1" x14ac:dyDescent="0.25">
      <c r="A107" s="4">
        <v>101</v>
      </c>
      <c r="B107" s="29" t="s">
        <v>475</v>
      </c>
      <c r="C107" s="29" t="s">
        <v>61</v>
      </c>
      <c r="D107" s="29" t="s">
        <v>476</v>
      </c>
      <c r="E107" s="29" t="s">
        <v>477</v>
      </c>
      <c r="F107" s="150">
        <v>26</v>
      </c>
      <c r="G107" s="150">
        <v>32</v>
      </c>
      <c r="H107" s="150">
        <v>48</v>
      </c>
      <c r="I107" s="150">
        <v>59</v>
      </c>
      <c r="J107" s="29" t="s">
        <v>77</v>
      </c>
    </row>
    <row r="108" spans="1:10" s="30" customFormat="1" ht="23.25" hidden="1" x14ac:dyDescent="0.25">
      <c r="A108" s="150">
        <v>102</v>
      </c>
      <c r="B108" s="29" t="s">
        <v>478</v>
      </c>
      <c r="C108" s="29" t="s">
        <v>61</v>
      </c>
      <c r="D108" s="29" t="s">
        <v>479</v>
      </c>
      <c r="E108" s="29" t="s">
        <v>480</v>
      </c>
      <c r="F108" s="150">
        <v>42</v>
      </c>
      <c r="G108" s="150">
        <v>35</v>
      </c>
      <c r="H108" s="150">
        <v>81</v>
      </c>
      <c r="I108" s="150">
        <v>63</v>
      </c>
      <c r="J108" s="29" t="s">
        <v>77</v>
      </c>
    </row>
    <row r="109" spans="1:10" s="30" customFormat="1" ht="23.25" hidden="1" x14ac:dyDescent="0.25">
      <c r="A109" s="4">
        <v>103</v>
      </c>
      <c r="B109" s="29" t="s">
        <v>481</v>
      </c>
      <c r="C109" s="29" t="s">
        <v>61</v>
      </c>
      <c r="D109" s="29" t="s">
        <v>482</v>
      </c>
      <c r="E109" s="29" t="s">
        <v>483</v>
      </c>
      <c r="F109" s="150">
        <v>30</v>
      </c>
      <c r="G109" s="150">
        <v>81</v>
      </c>
      <c r="H109" s="150">
        <v>55</v>
      </c>
      <c r="I109" s="150">
        <v>160</v>
      </c>
      <c r="J109" s="29" t="s">
        <v>77</v>
      </c>
    </row>
    <row r="110" spans="1:10" s="30" customFormat="1" ht="23.25" hidden="1" x14ac:dyDescent="0.25">
      <c r="A110" s="150">
        <v>104</v>
      </c>
      <c r="B110" s="29" t="s">
        <v>484</v>
      </c>
      <c r="C110" s="29" t="s">
        <v>61</v>
      </c>
      <c r="D110" s="29" t="s">
        <v>485</v>
      </c>
      <c r="E110" s="29" t="s">
        <v>486</v>
      </c>
      <c r="F110" s="150">
        <v>23</v>
      </c>
      <c r="G110" s="150">
        <v>49</v>
      </c>
      <c r="H110" s="150">
        <v>34</v>
      </c>
      <c r="I110" s="150">
        <v>87</v>
      </c>
      <c r="J110" s="29" t="s">
        <v>77</v>
      </c>
    </row>
    <row r="111" spans="1:10" s="30" customFormat="1" ht="23.25" hidden="1" x14ac:dyDescent="0.25">
      <c r="A111" s="4">
        <v>105</v>
      </c>
      <c r="B111" s="29" t="s">
        <v>487</v>
      </c>
      <c r="C111" s="29" t="s">
        <v>61</v>
      </c>
      <c r="D111" s="29" t="s">
        <v>488</v>
      </c>
      <c r="E111" s="29" t="s">
        <v>489</v>
      </c>
      <c r="F111" s="150">
        <v>68</v>
      </c>
      <c r="G111" s="150">
        <v>35</v>
      </c>
      <c r="H111" s="150">
        <v>123</v>
      </c>
      <c r="I111" s="150">
        <v>61</v>
      </c>
      <c r="J111" s="29" t="s">
        <v>77</v>
      </c>
    </row>
    <row r="112" spans="1:10" s="30" customFormat="1" ht="23.25" hidden="1" x14ac:dyDescent="0.25">
      <c r="A112" s="150">
        <v>106</v>
      </c>
      <c r="B112" s="29" t="s">
        <v>490</v>
      </c>
      <c r="C112" s="29" t="s">
        <v>61</v>
      </c>
      <c r="D112" s="29" t="s">
        <v>492</v>
      </c>
      <c r="E112" s="29" t="s">
        <v>491</v>
      </c>
      <c r="F112" s="150">
        <v>13</v>
      </c>
      <c r="G112" s="150">
        <v>40</v>
      </c>
      <c r="H112" s="150">
        <v>24</v>
      </c>
      <c r="I112" s="150">
        <v>72</v>
      </c>
      <c r="J112" s="29" t="s">
        <v>77</v>
      </c>
    </row>
    <row r="113" spans="1:10" s="30" customFormat="1" ht="23.25" hidden="1" x14ac:dyDescent="0.25">
      <c r="A113" s="4">
        <v>107</v>
      </c>
      <c r="B113" s="29" t="s">
        <v>497</v>
      </c>
      <c r="C113" s="29" t="s">
        <v>61</v>
      </c>
      <c r="D113" s="29" t="s">
        <v>493</v>
      </c>
      <c r="E113" s="29" t="s">
        <v>494</v>
      </c>
      <c r="F113" s="150">
        <v>14</v>
      </c>
      <c r="G113" s="150">
        <v>36</v>
      </c>
      <c r="H113" s="150">
        <v>27</v>
      </c>
      <c r="I113" s="150">
        <v>64</v>
      </c>
      <c r="J113" s="29" t="s">
        <v>77</v>
      </c>
    </row>
    <row r="114" spans="1:10" s="30" customFormat="1" ht="23.25" hidden="1" x14ac:dyDescent="0.25">
      <c r="A114" s="150">
        <v>108</v>
      </c>
      <c r="B114" s="29" t="s">
        <v>498</v>
      </c>
      <c r="C114" s="29" t="s">
        <v>61</v>
      </c>
      <c r="D114" s="29" t="s">
        <v>499</v>
      </c>
      <c r="E114" s="29" t="s">
        <v>500</v>
      </c>
      <c r="F114" s="150">
        <v>31</v>
      </c>
      <c r="G114" s="150">
        <v>26</v>
      </c>
      <c r="H114" s="150">
        <v>56</v>
      </c>
      <c r="I114" s="150">
        <v>49</v>
      </c>
      <c r="J114" s="29" t="s">
        <v>77</v>
      </c>
    </row>
    <row r="115" spans="1:10" s="30" customFormat="1" ht="23.25" hidden="1" x14ac:dyDescent="0.25">
      <c r="A115" s="4">
        <v>109</v>
      </c>
      <c r="B115" s="29" t="s">
        <v>501</v>
      </c>
      <c r="C115" s="29" t="s">
        <v>61</v>
      </c>
      <c r="D115" s="29" t="s">
        <v>502</v>
      </c>
      <c r="E115" s="29" t="s">
        <v>503</v>
      </c>
      <c r="F115" s="150">
        <v>76</v>
      </c>
      <c r="G115" s="150">
        <v>46</v>
      </c>
      <c r="H115" s="150">
        <v>143</v>
      </c>
      <c r="I115" s="150">
        <v>89</v>
      </c>
      <c r="J115" s="29" t="s">
        <v>77</v>
      </c>
    </row>
    <row r="116" spans="1:10" s="30" customFormat="1" ht="23.25" hidden="1" x14ac:dyDescent="0.25">
      <c r="A116" s="150">
        <v>110</v>
      </c>
      <c r="B116" s="29" t="s">
        <v>505</v>
      </c>
      <c r="C116" s="29" t="s">
        <v>61</v>
      </c>
      <c r="D116" s="29" t="s">
        <v>506</v>
      </c>
      <c r="E116" s="29" t="s">
        <v>507</v>
      </c>
      <c r="F116" s="150">
        <v>31</v>
      </c>
      <c r="G116" s="150">
        <v>39</v>
      </c>
      <c r="H116" s="150">
        <v>50</v>
      </c>
      <c r="I116" s="150">
        <v>66</v>
      </c>
      <c r="J116" s="29" t="s">
        <v>77</v>
      </c>
    </row>
    <row r="117" spans="1:10" s="30" customFormat="1" ht="23.25" hidden="1" x14ac:dyDescent="0.25">
      <c r="A117" s="4">
        <v>111</v>
      </c>
      <c r="B117" s="29" t="s">
        <v>508</v>
      </c>
      <c r="C117" s="29" t="s">
        <v>61</v>
      </c>
      <c r="D117" s="29" t="s">
        <v>509</v>
      </c>
      <c r="E117" s="29" t="s">
        <v>510</v>
      </c>
      <c r="F117" s="150">
        <v>63</v>
      </c>
      <c r="G117" s="150">
        <v>64</v>
      </c>
      <c r="H117" s="150">
        <v>118</v>
      </c>
      <c r="I117" s="150">
        <v>121</v>
      </c>
      <c r="J117" s="29" t="s">
        <v>77</v>
      </c>
    </row>
    <row r="118" spans="1:10" s="30" customFormat="1" ht="23.25" hidden="1" x14ac:dyDescent="0.25">
      <c r="A118" s="150">
        <v>112</v>
      </c>
      <c r="B118" s="29" t="s">
        <v>511</v>
      </c>
      <c r="C118" s="29" t="s">
        <v>61</v>
      </c>
      <c r="D118" s="29" t="s">
        <v>512</v>
      </c>
      <c r="E118" s="29" t="s">
        <v>513</v>
      </c>
      <c r="F118" s="150">
        <v>53</v>
      </c>
      <c r="G118" s="150">
        <v>46</v>
      </c>
      <c r="H118" s="150">
        <v>96</v>
      </c>
      <c r="I118" s="150">
        <v>72</v>
      </c>
      <c r="J118" s="29" t="s">
        <v>77</v>
      </c>
    </row>
    <row r="119" spans="1:10" s="30" customFormat="1" ht="23.25" hidden="1" x14ac:dyDescent="0.25">
      <c r="A119" s="4">
        <v>113</v>
      </c>
      <c r="B119" s="29" t="s">
        <v>514</v>
      </c>
      <c r="C119" s="29" t="s">
        <v>61</v>
      </c>
      <c r="D119" s="29" t="s">
        <v>515</v>
      </c>
      <c r="E119" s="29" t="s">
        <v>516</v>
      </c>
      <c r="F119" s="150">
        <v>46</v>
      </c>
      <c r="G119" s="150">
        <v>70</v>
      </c>
      <c r="H119" s="150">
        <v>90</v>
      </c>
      <c r="I119" s="150">
        <v>131</v>
      </c>
      <c r="J119" s="29" t="s">
        <v>77</v>
      </c>
    </row>
    <row r="120" spans="1:10" s="30" customFormat="1" ht="23.25" hidden="1" x14ac:dyDescent="0.25">
      <c r="A120" s="150">
        <v>114</v>
      </c>
      <c r="B120" s="29" t="s">
        <v>517</v>
      </c>
      <c r="C120" s="29" t="s">
        <v>61</v>
      </c>
      <c r="D120" s="29" t="s">
        <v>518</v>
      </c>
      <c r="E120" s="29" t="s">
        <v>519</v>
      </c>
      <c r="F120" s="150">
        <v>34</v>
      </c>
      <c r="G120" s="150">
        <v>32</v>
      </c>
      <c r="H120" s="150">
        <v>56</v>
      </c>
      <c r="I120" s="150">
        <v>59</v>
      </c>
      <c r="J120" s="29" t="s">
        <v>77</v>
      </c>
    </row>
    <row r="121" spans="1:10" s="30" customFormat="1" ht="23.25" hidden="1" x14ac:dyDescent="0.25">
      <c r="A121" s="4">
        <v>115</v>
      </c>
      <c r="B121" s="29" t="s">
        <v>520</v>
      </c>
      <c r="C121" s="29" t="s">
        <v>61</v>
      </c>
      <c r="D121" s="29" t="s">
        <v>521</v>
      </c>
      <c r="E121" s="29" t="s">
        <v>522</v>
      </c>
      <c r="F121" s="150">
        <v>83</v>
      </c>
      <c r="G121" s="150">
        <v>35</v>
      </c>
      <c r="H121" s="150">
        <v>158</v>
      </c>
      <c r="I121" s="150">
        <v>65</v>
      </c>
      <c r="J121" s="29" t="s">
        <v>77</v>
      </c>
    </row>
    <row r="122" spans="1:10" s="30" customFormat="1" ht="23.25" hidden="1" x14ac:dyDescent="0.25">
      <c r="A122" s="150">
        <v>116</v>
      </c>
      <c r="B122" s="29" t="s">
        <v>523</v>
      </c>
      <c r="C122" s="29" t="s">
        <v>61</v>
      </c>
      <c r="D122" s="29" t="s">
        <v>524</v>
      </c>
      <c r="E122" s="29" t="s">
        <v>525</v>
      </c>
      <c r="F122" s="150">
        <v>40</v>
      </c>
      <c r="G122" s="150">
        <v>77</v>
      </c>
      <c r="H122" s="150">
        <v>60</v>
      </c>
      <c r="I122" s="150">
        <v>114</v>
      </c>
      <c r="J122" s="29" t="s">
        <v>77</v>
      </c>
    </row>
    <row r="123" spans="1:10" s="30" customFormat="1" ht="23.25" hidden="1" x14ac:dyDescent="0.25">
      <c r="A123" s="4">
        <v>117</v>
      </c>
      <c r="B123" s="29" t="s">
        <v>526</v>
      </c>
      <c r="C123" s="29" t="s">
        <v>61</v>
      </c>
      <c r="D123" s="29" t="s">
        <v>527</v>
      </c>
      <c r="E123" s="29" t="s">
        <v>528</v>
      </c>
      <c r="F123" s="150">
        <v>32</v>
      </c>
      <c r="G123" s="150">
        <v>51</v>
      </c>
      <c r="H123" s="150">
        <v>57</v>
      </c>
      <c r="I123" s="150">
        <v>89</v>
      </c>
      <c r="J123" s="29" t="s">
        <v>77</v>
      </c>
    </row>
    <row r="124" spans="1:10" s="30" customFormat="1" ht="23.25" hidden="1" x14ac:dyDescent="0.25">
      <c r="A124" s="150">
        <v>118</v>
      </c>
      <c r="B124" s="29" t="s">
        <v>531</v>
      </c>
      <c r="C124" s="29" t="s">
        <v>61</v>
      </c>
      <c r="D124" s="29" t="s">
        <v>529</v>
      </c>
      <c r="E124" s="29" t="s">
        <v>530</v>
      </c>
      <c r="F124" s="150">
        <v>87</v>
      </c>
      <c r="G124" s="150">
        <v>66</v>
      </c>
      <c r="H124" s="150">
        <v>170</v>
      </c>
      <c r="I124" s="150">
        <v>116</v>
      </c>
      <c r="J124" s="29" t="s">
        <v>77</v>
      </c>
    </row>
    <row r="125" spans="1:10" s="30" customFormat="1" ht="23.25" hidden="1" x14ac:dyDescent="0.25">
      <c r="A125" s="4">
        <v>119</v>
      </c>
      <c r="B125" s="29" t="s">
        <v>532</v>
      </c>
      <c r="C125" s="29" t="s">
        <v>61</v>
      </c>
      <c r="D125" s="29" t="s">
        <v>533</v>
      </c>
      <c r="E125" s="29" t="s">
        <v>534</v>
      </c>
      <c r="F125" s="150">
        <v>38</v>
      </c>
      <c r="G125" s="150">
        <v>65</v>
      </c>
      <c r="H125" s="150">
        <v>42</v>
      </c>
      <c r="I125" s="150">
        <v>122</v>
      </c>
      <c r="J125" s="29" t="s">
        <v>77</v>
      </c>
    </row>
    <row r="126" spans="1:10" s="30" customFormat="1" ht="23.25" hidden="1" x14ac:dyDescent="0.25">
      <c r="A126" s="150">
        <v>120</v>
      </c>
      <c r="B126" s="29" t="s">
        <v>539</v>
      </c>
      <c r="C126" s="29" t="s">
        <v>61</v>
      </c>
      <c r="D126" s="29" t="s">
        <v>535</v>
      </c>
      <c r="E126" s="29" t="s">
        <v>536</v>
      </c>
      <c r="F126" s="150">
        <v>41</v>
      </c>
      <c r="G126" s="150">
        <v>31</v>
      </c>
      <c r="H126" s="150">
        <v>76</v>
      </c>
      <c r="I126" s="150">
        <v>55</v>
      </c>
      <c r="J126" s="29" t="s">
        <v>77</v>
      </c>
    </row>
    <row r="127" spans="1:10" s="30" customFormat="1" ht="23.25" hidden="1" x14ac:dyDescent="0.25">
      <c r="A127" s="4">
        <v>121</v>
      </c>
      <c r="B127" s="29" t="s">
        <v>540</v>
      </c>
      <c r="C127" s="29" t="s">
        <v>61</v>
      </c>
      <c r="D127" s="29" t="s">
        <v>537</v>
      </c>
      <c r="E127" s="29" t="s">
        <v>538</v>
      </c>
      <c r="F127" s="150">
        <v>89</v>
      </c>
      <c r="G127" s="150">
        <v>62</v>
      </c>
      <c r="H127" s="150">
        <v>158</v>
      </c>
      <c r="I127" s="150">
        <v>116</v>
      </c>
      <c r="J127" s="29" t="s">
        <v>77</v>
      </c>
    </row>
    <row r="128" spans="1:10" s="30" customFormat="1" ht="23.25" hidden="1" x14ac:dyDescent="0.25">
      <c r="A128" s="150">
        <v>122</v>
      </c>
      <c r="B128" s="29" t="s">
        <v>541</v>
      </c>
      <c r="C128" s="29" t="s">
        <v>61</v>
      </c>
      <c r="D128" s="29" t="s">
        <v>542</v>
      </c>
      <c r="E128" s="29" t="s">
        <v>543</v>
      </c>
      <c r="F128" s="150">
        <v>33</v>
      </c>
      <c r="G128" s="150">
        <v>55</v>
      </c>
      <c r="H128" s="150">
        <v>51</v>
      </c>
      <c r="I128" s="150">
        <v>101</v>
      </c>
      <c r="J128" s="29" t="s">
        <v>77</v>
      </c>
    </row>
    <row r="129" spans="1:10" s="30" customFormat="1" ht="23.25" hidden="1" x14ac:dyDescent="0.25">
      <c r="A129" s="4">
        <v>123</v>
      </c>
      <c r="B129" s="29" t="s">
        <v>546</v>
      </c>
      <c r="C129" s="29" t="s">
        <v>61</v>
      </c>
      <c r="D129" s="29" t="s">
        <v>544</v>
      </c>
      <c r="E129" s="29" t="s">
        <v>545</v>
      </c>
      <c r="F129" s="150">
        <v>19</v>
      </c>
      <c r="G129" s="150">
        <v>38</v>
      </c>
      <c r="H129" s="150">
        <v>31</v>
      </c>
      <c r="I129" s="150">
        <v>63</v>
      </c>
      <c r="J129" s="29" t="s">
        <v>77</v>
      </c>
    </row>
    <row r="130" spans="1:10" s="30" customFormat="1" ht="23.25" hidden="1" x14ac:dyDescent="0.25">
      <c r="A130" s="150">
        <v>124</v>
      </c>
      <c r="B130" s="29" t="s">
        <v>547</v>
      </c>
      <c r="C130" s="29" t="s">
        <v>61</v>
      </c>
      <c r="D130" s="29" t="s">
        <v>548</v>
      </c>
      <c r="E130" s="29" t="s">
        <v>549</v>
      </c>
      <c r="F130" s="150">
        <v>46</v>
      </c>
      <c r="G130" s="150">
        <v>50</v>
      </c>
      <c r="H130" s="150">
        <v>85</v>
      </c>
      <c r="I130" s="150">
        <v>91</v>
      </c>
      <c r="J130" s="29" t="s">
        <v>77</v>
      </c>
    </row>
    <row r="131" spans="1:10" s="30" customFormat="1" ht="23.25" hidden="1" x14ac:dyDescent="0.25">
      <c r="A131" s="4">
        <v>125</v>
      </c>
      <c r="B131" s="29" t="s">
        <v>551</v>
      </c>
      <c r="C131" s="29" t="s">
        <v>61</v>
      </c>
      <c r="D131" s="29" t="s">
        <v>552</v>
      </c>
      <c r="E131" s="29" t="s">
        <v>534</v>
      </c>
      <c r="F131" s="150">
        <v>59</v>
      </c>
      <c r="G131" s="150">
        <v>60</v>
      </c>
      <c r="H131" s="150">
        <v>56</v>
      </c>
      <c r="I131" s="150">
        <v>97</v>
      </c>
      <c r="J131" s="29" t="s">
        <v>77</v>
      </c>
    </row>
    <row r="132" spans="1:10" s="30" customFormat="1" ht="23.25" hidden="1" x14ac:dyDescent="0.25">
      <c r="A132" s="150">
        <v>126</v>
      </c>
      <c r="B132" s="29" t="s">
        <v>554</v>
      </c>
      <c r="C132" s="29" t="s">
        <v>61</v>
      </c>
      <c r="D132" s="29" t="s">
        <v>556</v>
      </c>
      <c r="E132" s="29" t="s">
        <v>555</v>
      </c>
      <c r="F132" s="150">
        <v>100</v>
      </c>
      <c r="G132" s="150">
        <v>59</v>
      </c>
      <c r="H132" s="150">
        <v>194</v>
      </c>
      <c r="I132" s="150">
        <v>107</v>
      </c>
      <c r="J132" s="29" t="s">
        <v>77</v>
      </c>
    </row>
    <row r="133" spans="1:10" s="30" customFormat="1" ht="23.25" hidden="1" x14ac:dyDescent="0.25">
      <c r="A133" s="4">
        <v>127</v>
      </c>
      <c r="B133" s="29" t="s">
        <v>557</v>
      </c>
      <c r="C133" s="29" t="s">
        <v>61</v>
      </c>
      <c r="D133" s="29" t="s">
        <v>558</v>
      </c>
      <c r="E133" s="29" t="s">
        <v>559</v>
      </c>
      <c r="F133" s="150">
        <v>49</v>
      </c>
      <c r="G133" s="150">
        <v>55</v>
      </c>
      <c r="H133" s="150">
        <v>92</v>
      </c>
      <c r="I133" s="150">
        <v>100</v>
      </c>
      <c r="J133" s="29" t="s">
        <v>77</v>
      </c>
    </row>
    <row r="134" spans="1:10" s="30" customFormat="1" ht="23.25" hidden="1" x14ac:dyDescent="0.25">
      <c r="A134" s="150">
        <v>128</v>
      </c>
      <c r="B134" s="169" t="s">
        <v>560</v>
      </c>
      <c r="C134" s="29" t="s">
        <v>61</v>
      </c>
      <c r="D134" s="169" t="s">
        <v>561</v>
      </c>
      <c r="E134" s="169" t="s">
        <v>562</v>
      </c>
      <c r="F134" s="150">
        <v>64</v>
      </c>
      <c r="G134" s="150">
        <v>60</v>
      </c>
      <c r="H134" s="150">
        <v>125</v>
      </c>
      <c r="I134" s="150">
        <v>108</v>
      </c>
      <c r="J134" s="29" t="s">
        <v>77</v>
      </c>
    </row>
    <row r="135" spans="1:10" s="30" customFormat="1" ht="23.25" hidden="1" x14ac:dyDescent="0.25">
      <c r="A135" s="4">
        <v>129</v>
      </c>
      <c r="B135" s="169" t="s">
        <v>563</v>
      </c>
      <c r="C135" s="29" t="s">
        <v>61</v>
      </c>
      <c r="D135" s="169" t="s">
        <v>564</v>
      </c>
      <c r="E135" s="169" t="s">
        <v>565</v>
      </c>
      <c r="F135" s="150">
        <v>73</v>
      </c>
      <c r="G135" s="150">
        <v>45</v>
      </c>
      <c r="H135" s="150">
        <v>137</v>
      </c>
      <c r="I135" s="150">
        <v>94</v>
      </c>
      <c r="J135" s="29" t="s">
        <v>77</v>
      </c>
    </row>
    <row r="136" spans="1:10" s="30" customFormat="1" ht="23.25" hidden="1" x14ac:dyDescent="0.25">
      <c r="A136" s="150">
        <v>130</v>
      </c>
      <c r="B136" s="169" t="s">
        <v>566</v>
      </c>
      <c r="C136" s="29" t="s">
        <v>61</v>
      </c>
      <c r="D136" s="169" t="s">
        <v>567</v>
      </c>
      <c r="E136" s="169" t="s">
        <v>568</v>
      </c>
      <c r="F136" s="150">
        <v>64</v>
      </c>
      <c r="G136" s="150">
        <v>57</v>
      </c>
      <c r="H136" s="150">
        <v>114</v>
      </c>
      <c r="I136" s="150">
        <v>106</v>
      </c>
      <c r="J136" s="29" t="s">
        <v>77</v>
      </c>
    </row>
    <row r="137" spans="1:10" s="30" customFormat="1" ht="23.25" hidden="1" x14ac:dyDescent="0.25">
      <c r="A137" s="4">
        <v>131</v>
      </c>
      <c r="B137" s="169" t="s">
        <v>569</v>
      </c>
      <c r="C137" s="29" t="s">
        <v>61</v>
      </c>
      <c r="D137" s="169" t="s">
        <v>570</v>
      </c>
      <c r="E137" s="169" t="s">
        <v>571</v>
      </c>
      <c r="F137" s="150">
        <v>55</v>
      </c>
      <c r="G137" s="150">
        <v>79</v>
      </c>
      <c r="H137" s="150">
        <v>103</v>
      </c>
      <c r="I137" s="150">
        <v>145</v>
      </c>
      <c r="J137" s="29" t="s">
        <v>77</v>
      </c>
    </row>
    <row r="138" spans="1:10" s="30" customFormat="1" ht="23.25" hidden="1" x14ac:dyDescent="0.25">
      <c r="A138" s="150">
        <v>132</v>
      </c>
      <c r="B138" s="169" t="s">
        <v>572</v>
      </c>
      <c r="C138" s="29" t="s">
        <v>61</v>
      </c>
      <c r="D138" s="169" t="s">
        <v>573</v>
      </c>
      <c r="E138" s="169" t="s">
        <v>574</v>
      </c>
      <c r="F138" s="150">
        <v>64</v>
      </c>
      <c r="G138" s="150">
        <v>110</v>
      </c>
      <c r="H138" s="150">
        <v>115</v>
      </c>
      <c r="I138" s="150">
        <v>204</v>
      </c>
      <c r="J138" s="29" t="s">
        <v>77</v>
      </c>
    </row>
    <row r="139" spans="1:10" s="30" customFormat="1" ht="23.25" hidden="1" x14ac:dyDescent="0.25">
      <c r="A139" s="4">
        <v>133</v>
      </c>
      <c r="B139" s="169" t="s">
        <v>575</v>
      </c>
      <c r="C139" s="29" t="s">
        <v>61</v>
      </c>
      <c r="D139" s="169" t="s">
        <v>576</v>
      </c>
      <c r="E139" s="169" t="s">
        <v>577</v>
      </c>
      <c r="F139" s="150">
        <v>45</v>
      </c>
      <c r="G139" s="150">
        <v>56</v>
      </c>
      <c r="H139" s="150">
        <v>180</v>
      </c>
      <c r="I139" s="150">
        <v>100</v>
      </c>
      <c r="J139" s="29" t="s">
        <v>77</v>
      </c>
    </row>
    <row r="140" spans="1:10" s="30" customFormat="1" ht="23.25" hidden="1" x14ac:dyDescent="0.25">
      <c r="A140" s="150">
        <v>134</v>
      </c>
      <c r="B140" s="169" t="s">
        <v>578</v>
      </c>
      <c r="C140" s="29" t="s">
        <v>61</v>
      </c>
      <c r="D140" s="169" t="s">
        <v>579</v>
      </c>
      <c r="E140" s="169" t="s">
        <v>580</v>
      </c>
      <c r="F140" s="150">
        <v>97</v>
      </c>
      <c r="G140" s="150">
        <v>59</v>
      </c>
      <c r="H140" s="150">
        <v>185</v>
      </c>
      <c r="I140" s="150">
        <v>103</v>
      </c>
      <c r="J140" s="29" t="s">
        <v>77</v>
      </c>
    </row>
    <row r="141" spans="1:10" s="30" customFormat="1" ht="23.25" hidden="1" x14ac:dyDescent="0.25">
      <c r="A141" s="4">
        <v>135</v>
      </c>
      <c r="B141" s="169" t="s">
        <v>581</v>
      </c>
      <c r="C141" s="29" t="s">
        <v>61</v>
      </c>
      <c r="D141" s="169" t="s">
        <v>582</v>
      </c>
      <c r="E141" s="169" t="s">
        <v>583</v>
      </c>
      <c r="F141" s="150">
        <v>44</v>
      </c>
      <c r="G141" s="150">
        <v>46</v>
      </c>
      <c r="H141" s="150">
        <v>69</v>
      </c>
      <c r="I141" s="150">
        <v>84</v>
      </c>
      <c r="J141" s="29" t="s">
        <v>77</v>
      </c>
    </row>
    <row r="142" spans="1:10" s="30" customFormat="1" ht="23.25" hidden="1" x14ac:dyDescent="0.25">
      <c r="A142" s="150">
        <v>136</v>
      </c>
      <c r="B142" s="169" t="s">
        <v>585</v>
      </c>
      <c r="C142" s="29" t="s">
        <v>61</v>
      </c>
      <c r="D142" s="169" t="s">
        <v>586</v>
      </c>
      <c r="E142" s="169" t="s">
        <v>583</v>
      </c>
      <c r="F142" s="150">
        <v>74</v>
      </c>
      <c r="G142" s="150">
        <v>82</v>
      </c>
      <c r="H142" s="150">
        <v>132</v>
      </c>
      <c r="I142" s="150">
        <v>153</v>
      </c>
      <c r="J142" s="29" t="s">
        <v>77</v>
      </c>
    </row>
    <row r="143" spans="1:10" s="30" customFormat="1" ht="23.25" hidden="1" x14ac:dyDescent="0.25">
      <c r="A143" s="4">
        <v>137</v>
      </c>
      <c r="B143" s="169" t="s">
        <v>588</v>
      </c>
      <c r="C143" s="29" t="s">
        <v>61</v>
      </c>
      <c r="D143" s="169" t="s">
        <v>589</v>
      </c>
      <c r="E143" s="169" t="s">
        <v>590</v>
      </c>
      <c r="F143" s="150">
        <v>34</v>
      </c>
      <c r="G143" s="150">
        <v>61</v>
      </c>
      <c r="H143" s="150">
        <v>64</v>
      </c>
      <c r="I143" s="150">
        <v>106</v>
      </c>
      <c r="J143" s="29" t="s">
        <v>77</v>
      </c>
    </row>
    <row r="144" spans="1:10" s="30" customFormat="1" ht="23.25" hidden="1" x14ac:dyDescent="0.25">
      <c r="A144" s="150">
        <v>138</v>
      </c>
      <c r="B144" s="169" t="s">
        <v>591</v>
      </c>
      <c r="C144" s="29" t="s">
        <v>61</v>
      </c>
      <c r="D144" s="169" t="s">
        <v>592</v>
      </c>
      <c r="E144" s="169" t="s">
        <v>593</v>
      </c>
      <c r="F144" s="150">
        <v>92</v>
      </c>
      <c r="G144" s="150">
        <v>69</v>
      </c>
      <c r="H144" s="150">
        <v>176</v>
      </c>
      <c r="I144" s="150">
        <v>120</v>
      </c>
      <c r="J144" s="29" t="s">
        <v>77</v>
      </c>
    </row>
    <row r="145" spans="1:10 16384:16384" s="30" customFormat="1" ht="23.25" hidden="1" x14ac:dyDescent="0.25">
      <c r="A145" s="4">
        <v>139</v>
      </c>
      <c r="B145" s="169" t="s">
        <v>594</v>
      </c>
      <c r="C145" s="29" t="s">
        <v>61</v>
      </c>
      <c r="D145" s="169" t="s">
        <v>595</v>
      </c>
      <c r="E145" s="169" t="s">
        <v>525</v>
      </c>
      <c r="F145" s="150">
        <v>50</v>
      </c>
      <c r="G145" s="150">
        <v>82</v>
      </c>
      <c r="H145" s="150">
        <v>94</v>
      </c>
      <c r="I145" s="150">
        <v>102</v>
      </c>
      <c r="J145" s="29" t="s">
        <v>77</v>
      </c>
    </row>
    <row r="146" spans="1:10 16384:16384" s="30" customFormat="1" ht="23.25" hidden="1" x14ac:dyDescent="0.25">
      <c r="A146" s="150">
        <v>140</v>
      </c>
      <c r="B146" s="169" t="s">
        <v>596</v>
      </c>
      <c r="C146" s="29" t="s">
        <v>61</v>
      </c>
      <c r="D146" s="169" t="s">
        <v>597</v>
      </c>
      <c r="E146" s="169" t="s">
        <v>598</v>
      </c>
      <c r="F146" s="150">
        <v>52</v>
      </c>
      <c r="G146" s="150">
        <v>43</v>
      </c>
      <c r="H146" s="150">
        <v>91</v>
      </c>
      <c r="I146" s="150">
        <v>77</v>
      </c>
      <c r="J146" s="29" t="s">
        <v>77</v>
      </c>
    </row>
    <row r="147" spans="1:10 16384:16384" s="30" customFormat="1" ht="23.25" hidden="1" x14ac:dyDescent="0.25">
      <c r="A147" s="4">
        <v>141</v>
      </c>
      <c r="B147" s="169" t="s">
        <v>601</v>
      </c>
      <c r="C147" s="29" t="s">
        <v>61</v>
      </c>
      <c r="D147" s="169" t="s">
        <v>602</v>
      </c>
      <c r="E147" s="169" t="s">
        <v>603</v>
      </c>
      <c r="F147" s="150">
        <v>84</v>
      </c>
      <c r="G147" s="150">
        <v>37</v>
      </c>
      <c r="H147" s="150">
        <v>152</v>
      </c>
      <c r="I147" s="150">
        <v>65</v>
      </c>
      <c r="J147" s="29" t="s">
        <v>77</v>
      </c>
    </row>
    <row r="148" spans="1:10 16384:16384" s="30" customFormat="1" ht="23.25" hidden="1" x14ac:dyDescent="0.25">
      <c r="A148" s="150">
        <v>142</v>
      </c>
      <c r="B148" s="169" t="s">
        <v>607</v>
      </c>
      <c r="C148" s="29" t="s">
        <v>61</v>
      </c>
      <c r="D148" s="169" t="s">
        <v>605</v>
      </c>
      <c r="E148" s="169" t="s">
        <v>590</v>
      </c>
      <c r="F148" s="150">
        <v>48</v>
      </c>
      <c r="G148" s="150">
        <v>38</v>
      </c>
      <c r="H148" s="150">
        <v>85</v>
      </c>
      <c r="I148" s="150">
        <v>74</v>
      </c>
      <c r="J148" s="29" t="s">
        <v>77</v>
      </c>
    </row>
    <row r="149" spans="1:10 16384:16384" s="30" customFormat="1" ht="23.25" hidden="1" x14ac:dyDescent="0.25">
      <c r="A149" s="4">
        <v>143</v>
      </c>
      <c r="B149" s="169" t="s">
        <v>606</v>
      </c>
      <c r="C149" s="29" t="s">
        <v>61</v>
      </c>
      <c r="D149" s="169" t="s">
        <v>608</v>
      </c>
      <c r="E149" s="169" t="s">
        <v>609</v>
      </c>
      <c r="F149" s="150">
        <v>50</v>
      </c>
      <c r="G149" s="150">
        <v>53</v>
      </c>
      <c r="H149" s="150">
        <v>90</v>
      </c>
      <c r="I149" s="150">
        <v>103</v>
      </c>
      <c r="J149" s="29" t="s">
        <v>77</v>
      </c>
    </row>
    <row r="150" spans="1:10 16384:16384" s="30" customFormat="1" ht="23.25" hidden="1" x14ac:dyDescent="0.25">
      <c r="A150" s="150">
        <v>144</v>
      </c>
      <c r="B150" s="169" t="s">
        <v>610</v>
      </c>
      <c r="C150" s="29" t="s">
        <v>61</v>
      </c>
      <c r="D150" s="169" t="s">
        <v>611</v>
      </c>
      <c r="E150" s="169" t="s">
        <v>612</v>
      </c>
      <c r="F150" s="150">
        <v>48</v>
      </c>
      <c r="G150" s="150">
        <v>41</v>
      </c>
      <c r="H150" s="150">
        <v>86</v>
      </c>
      <c r="I150" s="150">
        <v>72</v>
      </c>
      <c r="J150" s="29" t="s">
        <v>77</v>
      </c>
    </row>
    <row r="151" spans="1:10 16384:16384" s="30" customFormat="1" ht="23.25" hidden="1" x14ac:dyDescent="0.25">
      <c r="A151" s="4">
        <v>145</v>
      </c>
      <c r="B151" s="169" t="s">
        <v>613</v>
      </c>
      <c r="C151" s="29" t="s">
        <v>61</v>
      </c>
      <c r="D151" s="169" t="s">
        <v>614</v>
      </c>
      <c r="E151" s="169" t="s">
        <v>615</v>
      </c>
      <c r="F151" s="150">
        <v>69</v>
      </c>
      <c r="G151" s="150">
        <v>53</v>
      </c>
      <c r="H151" s="150">
        <v>124</v>
      </c>
      <c r="I151" s="150">
        <v>94</v>
      </c>
      <c r="J151" s="29" t="s">
        <v>77</v>
      </c>
    </row>
    <row r="152" spans="1:10 16384:16384" s="30" customFormat="1" ht="23.25" hidden="1" x14ac:dyDescent="0.25">
      <c r="A152" s="150">
        <v>146</v>
      </c>
      <c r="B152" s="169" t="s">
        <v>617</v>
      </c>
      <c r="C152" s="29" t="s">
        <v>61</v>
      </c>
      <c r="D152" s="169" t="s">
        <v>618</v>
      </c>
      <c r="E152" s="169" t="s">
        <v>619</v>
      </c>
      <c r="F152" s="150">
        <v>36</v>
      </c>
      <c r="G152" s="150">
        <v>44</v>
      </c>
      <c r="H152" s="150">
        <v>63</v>
      </c>
      <c r="I152" s="150">
        <v>76</v>
      </c>
      <c r="J152" s="29" t="s">
        <v>77</v>
      </c>
    </row>
    <row r="153" spans="1:10 16384:16384" s="30" customFormat="1" ht="23.25" hidden="1" x14ac:dyDescent="0.25">
      <c r="A153" s="4">
        <v>147</v>
      </c>
      <c r="B153" s="169" t="s">
        <v>623</v>
      </c>
      <c r="C153" s="29" t="s">
        <v>61</v>
      </c>
      <c r="D153" s="169" t="s">
        <v>624</v>
      </c>
      <c r="E153" s="169" t="s">
        <v>625</v>
      </c>
      <c r="F153" s="150">
        <v>38</v>
      </c>
      <c r="G153" s="150">
        <v>69</v>
      </c>
      <c r="H153" s="150">
        <v>69</v>
      </c>
      <c r="I153" s="150">
        <v>136</v>
      </c>
      <c r="J153" s="29" t="s">
        <v>77</v>
      </c>
    </row>
    <row r="154" spans="1:10 16384:16384" s="30" customFormat="1" ht="23.25" hidden="1" x14ac:dyDescent="0.25">
      <c r="A154" s="150">
        <v>148</v>
      </c>
      <c r="B154" s="169" t="s">
        <v>626</v>
      </c>
      <c r="C154" s="29" t="s">
        <v>61</v>
      </c>
      <c r="D154" s="169" t="s">
        <v>627</v>
      </c>
      <c r="E154" s="169" t="s">
        <v>628</v>
      </c>
      <c r="F154" s="150">
        <v>44</v>
      </c>
      <c r="G154" s="150">
        <v>45</v>
      </c>
      <c r="H154" s="150">
        <v>81</v>
      </c>
      <c r="I154" s="150">
        <v>83</v>
      </c>
      <c r="J154" s="29" t="s">
        <v>77</v>
      </c>
      <c r="XFD154" s="181">
        <f t="shared" ref="XFD154:XFD203" si="0">SUM(A154:XFC154)</f>
        <v>401</v>
      </c>
    </row>
    <row r="155" spans="1:10 16384:16384" s="30" customFormat="1" ht="23.25" hidden="1" x14ac:dyDescent="0.25">
      <c r="A155" s="4">
        <v>149</v>
      </c>
      <c r="B155" s="169" t="s">
        <v>629</v>
      </c>
      <c r="C155" s="29" t="s">
        <v>61</v>
      </c>
      <c r="D155" s="169" t="s">
        <v>630</v>
      </c>
      <c r="E155" s="169" t="s">
        <v>631</v>
      </c>
      <c r="F155" s="150">
        <v>74</v>
      </c>
      <c r="G155" s="150">
        <v>30</v>
      </c>
      <c r="H155" s="150">
        <v>135</v>
      </c>
      <c r="I155" s="150">
        <v>54</v>
      </c>
      <c r="J155" s="29" t="s">
        <v>77</v>
      </c>
      <c r="XFD155" s="181">
        <f t="shared" si="0"/>
        <v>442</v>
      </c>
    </row>
    <row r="156" spans="1:10 16384:16384" s="30" customFormat="1" ht="23.25" hidden="1" x14ac:dyDescent="0.25">
      <c r="A156" s="150">
        <v>150</v>
      </c>
      <c r="B156" s="169" t="s">
        <v>632</v>
      </c>
      <c r="C156" s="29" t="s">
        <v>61</v>
      </c>
      <c r="D156" s="169" t="s">
        <v>633</v>
      </c>
      <c r="E156" s="169" t="s">
        <v>634</v>
      </c>
      <c r="F156" s="150">
        <v>70</v>
      </c>
      <c r="G156" s="150">
        <v>29</v>
      </c>
      <c r="H156" s="150">
        <v>129</v>
      </c>
      <c r="I156" s="150">
        <v>57</v>
      </c>
      <c r="J156" s="29" t="s">
        <v>77</v>
      </c>
      <c r="XFD156" s="181">
        <f t="shared" si="0"/>
        <v>435</v>
      </c>
    </row>
    <row r="157" spans="1:10 16384:16384" s="30" customFormat="1" ht="23.25" hidden="1" x14ac:dyDescent="0.25">
      <c r="A157" s="4">
        <v>151</v>
      </c>
      <c r="B157" s="169" t="s">
        <v>635</v>
      </c>
      <c r="C157" s="29" t="s">
        <v>61</v>
      </c>
      <c r="D157" s="169" t="s">
        <v>636</v>
      </c>
      <c r="E157" s="169" t="s">
        <v>536</v>
      </c>
      <c r="F157" s="150">
        <v>61</v>
      </c>
      <c r="G157" s="150">
        <v>39</v>
      </c>
      <c r="H157" s="150">
        <v>110</v>
      </c>
      <c r="I157" s="150">
        <v>73</v>
      </c>
      <c r="J157" s="29" t="s">
        <v>77</v>
      </c>
      <c r="XFD157" s="181">
        <f t="shared" si="0"/>
        <v>434</v>
      </c>
    </row>
    <row r="158" spans="1:10 16384:16384" s="30" customFormat="1" ht="23.25" hidden="1" x14ac:dyDescent="0.25">
      <c r="A158" s="4">
        <v>152</v>
      </c>
      <c r="B158" s="169" t="s">
        <v>637</v>
      </c>
      <c r="C158" s="29" t="s">
        <v>61</v>
      </c>
      <c r="D158" s="169" t="s">
        <v>638</v>
      </c>
      <c r="E158" s="169" t="s">
        <v>536</v>
      </c>
      <c r="F158" s="150">
        <v>41</v>
      </c>
      <c r="G158" s="150">
        <v>80</v>
      </c>
      <c r="H158" s="150">
        <v>80</v>
      </c>
      <c r="I158" s="150">
        <v>145</v>
      </c>
      <c r="J158" s="29" t="s">
        <v>77</v>
      </c>
      <c r="XFD158" s="181">
        <f t="shared" si="0"/>
        <v>498</v>
      </c>
    </row>
    <row r="159" spans="1:10 16384:16384" s="30" customFormat="1" ht="23.25" hidden="1" x14ac:dyDescent="0.25">
      <c r="A159" s="4">
        <v>153</v>
      </c>
      <c r="B159" s="169" t="s">
        <v>639</v>
      </c>
      <c r="C159" s="29" t="s">
        <v>61</v>
      </c>
      <c r="D159" s="169" t="s">
        <v>640</v>
      </c>
      <c r="E159" s="169" t="s">
        <v>641</v>
      </c>
      <c r="F159" s="150">
        <v>65</v>
      </c>
      <c r="G159" s="150">
        <v>52</v>
      </c>
      <c r="H159" s="150">
        <v>111</v>
      </c>
      <c r="I159" s="150">
        <v>86</v>
      </c>
      <c r="J159" s="29" t="s">
        <v>77</v>
      </c>
      <c r="XFD159" s="181">
        <f t="shared" ref="XFD159:XFD202" si="1">SUM(A159:XFC159)</f>
        <v>467</v>
      </c>
    </row>
    <row r="160" spans="1:10 16384:16384" s="30" customFormat="1" ht="23.25" hidden="1" x14ac:dyDescent="0.25">
      <c r="A160" s="4">
        <v>154</v>
      </c>
      <c r="B160" s="169" t="s">
        <v>642</v>
      </c>
      <c r="C160" s="29" t="s">
        <v>61</v>
      </c>
      <c r="D160" s="169" t="s">
        <v>643</v>
      </c>
      <c r="E160" s="169" t="s">
        <v>644</v>
      </c>
      <c r="F160" s="150">
        <v>77</v>
      </c>
      <c r="G160" s="150">
        <v>66</v>
      </c>
      <c r="H160" s="150">
        <v>149</v>
      </c>
      <c r="I160" s="150">
        <v>119</v>
      </c>
      <c r="J160" s="29" t="s">
        <v>77</v>
      </c>
      <c r="XFD160" s="181">
        <f t="shared" si="1"/>
        <v>565</v>
      </c>
    </row>
    <row r="161" spans="1:10 16384:16384" s="30" customFormat="1" ht="23.25" hidden="1" x14ac:dyDescent="0.25">
      <c r="A161" s="4">
        <v>155</v>
      </c>
      <c r="B161" s="169" t="s">
        <v>645</v>
      </c>
      <c r="C161" s="29" t="s">
        <v>61</v>
      </c>
      <c r="D161" s="169" t="s">
        <v>646</v>
      </c>
      <c r="E161" s="169" t="s">
        <v>534</v>
      </c>
      <c r="F161" s="150">
        <v>56</v>
      </c>
      <c r="G161" s="150">
        <v>57</v>
      </c>
      <c r="H161" s="150">
        <v>103</v>
      </c>
      <c r="I161" s="150">
        <v>101</v>
      </c>
      <c r="J161" s="29" t="s">
        <v>77</v>
      </c>
      <c r="XFD161" s="181">
        <f t="shared" si="1"/>
        <v>472</v>
      </c>
    </row>
    <row r="162" spans="1:10 16384:16384" s="30" customFormat="1" ht="23.25" hidden="1" x14ac:dyDescent="0.25">
      <c r="A162" s="4">
        <v>156</v>
      </c>
      <c r="B162" s="169" t="s">
        <v>649</v>
      </c>
      <c r="C162" s="29" t="s">
        <v>61</v>
      </c>
      <c r="D162" s="169" t="s">
        <v>647</v>
      </c>
      <c r="E162" s="169" t="s">
        <v>648</v>
      </c>
      <c r="F162" s="150">
        <v>83</v>
      </c>
      <c r="G162" s="150">
        <v>58</v>
      </c>
      <c r="H162" s="150">
        <v>130</v>
      </c>
      <c r="I162" s="150">
        <v>96</v>
      </c>
      <c r="J162" s="29" t="s">
        <v>77</v>
      </c>
      <c r="XFD162" s="181">
        <f t="shared" si="1"/>
        <v>523</v>
      </c>
    </row>
    <row r="163" spans="1:10 16384:16384" s="30" customFormat="1" ht="23.25" hidden="1" x14ac:dyDescent="0.25">
      <c r="A163" s="4">
        <v>157</v>
      </c>
      <c r="B163" s="169" t="s">
        <v>650</v>
      </c>
      <c r="C163" s="29" t="s">
        <v>61</v>
      </c>
      <c r="D163" s="169" t="s">
        <v>651</v>
      </c>
      <c r="E163" s="169" t="s">
        <v>577</v>
      </c>
      <c r="F163" s="150">
        <v>70</v>
      </c>
      <c r="G163" s="150">
        <v>65</v>
      </c>
      <c r="H163" s="150">
        <v>134</v>
      </c>
      <c r="I163" s="150">
        <v>66</v>
      </c>
      <c r="J163" s="29" t="s">
        <v>77</v>
      </c>
      <c r="XFD163" s="181">
        <f t="shared" si="1"/>
        <v>492</v>
      </c>
    </row>
    <row r="164" spans="1:10 16384:16384" s="30" customFormat="1" ht="23.25" hidden="1" x14ac:dyDescent="0.25">
      <c r="A164" s="4">
        <v>158</v>
      </c>
      <c r="B164" s="169" t="s">
        <v>652</v>
      </c>
      <c r="C164" s="29" t="s">
        <v>61</v>
      </c>
      <c r="D164" s="169" t="s">
        <v>653</v>
      </c>
      <c r="E164" s="169" t="s">
        <v>559</v>
      </c>
      <c r="F164" s="150">
        <v>39</v>
      </c>
      <c r="G164" s="150">
        <v>79</v>
      </c>
      <c r="H164" s="150">
        <v>65</v>
      </c>
      <c r="I164" s="150">
        <v>120</v>
      </c>
      <c r="J164" s="29" t="s">
        <v>77</v>
      </c>
      <c r="XFD164" s="181">
        <f t="shared" si="1"/>
        <v>461</v>
      </c>
    </row>
    <row r="165" spans="1:10 16384:16384" s="30" customFormat="1" ht="23.25" hidden="1" x14ac:dyDescent="0.25">
      <c r="A165" s="4">
        <v>159</v>
      </c>
      <c r="B165" s="169" t="s">
        <v>654</v>
      </c>
      <c r="C165" s="29" t="s">
        <v>61</v>
      </c>
      <c r="D165" s="169" t="s">
        <v>655</v>
      </c>
      <c r="E165" s="169" t="s">
        <v>641</v>
      </c>
      <c r="F165" s="150">
        <v>53</v>
      </c>
      <c r="G165" s="150">
        <v>43</v>
      </c>
      <c r="H165" s="150">
        <v>92</v>
      </c>
      <c r="I165" s="150">
        <v>83</v>
      </c>
      <c r="J165" s="29" t="s">
        <v>77</v>
      </c>
      <c r="XFD165" s="181">
        <f t="shared" si="1"/>
        <v>430</v>
      </c>
    </row>
    <row r="166" spans="1:10 16384:16384" s="30" customFormat="1" ht="23.25" hidden="1" x14ac:dyDescent="0.25">
      <c r="A166" s="4">
        <v>160</v>
      </c>
      <c r="B166" s="169" t="s">
        <v>656</v>
      </c>
      <c r="C166" s="29" t="s">
        <v>61</v>
      </c>
      <c r="D166" s="169" t="s">
        <v>657</v>
      </c>
      <c r="E166" s="169" t="s">
        <v>658</v>
      </c>
      <c r="F166" s="150">
        <v>101</v>
      </c>
      <c r="G166" s="150">
        <v>50</v>
      </c>
      <c r="H166" s="150">
        <v>190</v>
      </c>
      <c r="I166" s="150">
        <v>92</v>
      </c>
      <c r="J166" s="29" t="s">
        <v>77</v>
      </c>
      <c r="XFD166" s="181">
        <f t="shared" si="1"/>
        <v>593</v>
      </c>
    </row>
    <row r="167" spans="1:10 16384:16384" s="30" customFormat="1" ht="23.25" hidden="1" x14ac:dyDescent="0.25">
      <c r="A167" s="4">
        <v>161</v>
      </c>
      <c r="B167" s="169" t="s">
        <v>659</v>
      </c>
      <c r="C167" s="29" t="s">
        <v>61</v>
      </c>
      <c r="D167" s="169" t="s">
        <v>660</v>
      </c>
      <c r="E167" s="169" t="s">
        <v>661</v>
      </c>
      <c r="F167" s="150">
        <v>44</v>
      </c>
      <c r="G167" s="150">
        <v>99</v>
      </c>
      <c r="H167" s="150">
        <v>80</v>
      </c>
      <c r="I167" s="150">
        <v>182</v>
      </c>
      <c r="J167" s="29" t="s">
        <v>77</v>
      </c>
      <c r="XFD167" s="181">
        <f t="shared" si="1"/>
        <v>566</v>
      </c>
    </row>
    <row r="168" spans="1:10 16384:16384" s="30" customFormat="1" ht="23.25" hidden="1" x14ac:dyDescent="0.25">
      <c r="A168" s="4">
        <v>162</v>
      </c>
      <c r="B168" s="169" t="s">
        <v>662</v>
      </c>
      <c r="C168" s="29" t="s">
        <v>61</v>
      </c>
      <c r="D168" s="169" t="s">
        <v>663</v>
      </c>
      <c r="E168" s="169" t="s">
        <v>612</v>
      </c>
      <c r="F168" s="150">
        <v>57</v>
      </c>
      <c r="G168" s="150">
        <v>47</v>
      </c>
      <c r="H168" s="150">
        <v>105</v>
      </c>
      <c r="I168" s="150">
        <v>93</v>
      </c>
      <c r="J168" s="29" t="s">
        <v>77</v>
      </c>
      <c r="XFD168" s="181">
        <f t="shared" si="1"/>
        <v>464</v>
      </c>
    </row>
    <row r="169" spans="1:10 16384:16384" s="30" customFormat="1" ht="23.25" hidden="1" x14ac:dyDescent="0.25">
      <c r="A169" s="4">
        <v>163</v>
      </c>
      <c r="B169" s="169" t="s">
        <v>664</v>
      </c>
      <c r="C169" s="29" t="s">
        <v>61</v>
      </c>
      <c r="D169" s="169" t="s">
        <v>665</v>
      </c>
      <c r="E169" s="169" t="s">
        <v>666</v>
      </c>
      <c r="F169" s="150">
        <v>69</v>
      </c>
      <c r="G169" s="150">
        <v>43</v>
      </c>
      <c r="H169" s="150">
        <v>103</v>
      </c>
      <c r="I169" s="150">
        <v>62</v>
      </c>
      <c r="J169" s="29" t="s">
        <v>77</v>
      </c>
      <c r="XFD169" s="181">
        <f t="shared" si="1"/>
        <v>440</v>
      </c>
    </row>
    <row r="170" spans="1:10 16384:16384" s="30" customFormat="1" ht="23.25" hidden="1" x14ac:dyDescent="0.25">
      <c r="A170" s="4">
        <v>164</v>
      </c>
      <c r="B170" s="169" t="s">
        <v>667</v>
      </c>
      <c r="C170" s="29" t="s">
        <v>61</v>
      </c>
      <c r="D170" s="169" t="s">
        <v>668</v>
      </c>
      <c r="E170" s="169" t="s">
        <v>669</v>
      </c>
      <c r="F170" s="150">
        <v>46</v>
      </c>
      <c r="G170" s="150">
        <v>60</v>
      </c>
      <c r="H170" s="150">
        <v>84</v>
      </c>
      <c r="I170" s="150">
        <v>114</v>
      </c>
      <c r="J170" s="29" t="s">
        <v>77</v>
      </c>
      <c r="XFD170" s="181">
        <f t="shared" si="1"/>
        <v>468</v>
      </c>
    </row>
    <row r="171" spans="1:10 16384:16384" s="30" customFormat="1" ht="23.25" hidden="1" x14ac:dyDescent="0.25">
      <c r="A171" s="4">
        <v>165</v>
      </c>
      <c r="B171" s="169" t="s">
        <v>670</v>
      </c>
      <c r="C171" s="29" t="s">
        <v>61</v>
      </c>
      <c r="D171" s="169" t="s">
        <v>671</v>
      </c>
      <c r="E171" s="169" t="s">
        <v>672</v>
      </c>
      <c r="F171" s="150">
        <v>36</v>
      </c>
      <c r="G171" s="150">
        <v>57</v>
      </c>
      <c r="H171" s="150">
        <v>62</v>
      </c>
      <c r="I171" s="150">
        <v>113</v>
      </c>
      <c r="J171" s="29" t="s">
        <v>77</v>
      </c>
      <c r="XFD171" s="181">
        <f t="shared" si="1"/>
        <v>433</v>
      </c>
    </row>
    <row r="172" spans="1:10 16384:16384" s="30" customFormat="1" ht="23.25" hidden="1" x14ac:dyDescent="0.25">
      <c r="A172" s="4">
        <v>166</v>
      </c>
      <c r="B172" s="169" t="s">
        <v>673</v>
      </c>
      <c r="C172" s="29" t="s">
        <v>61</v>
      </c>
      <c r="D172" s="169" t="s">
        <v>674</v>
      </c>
      <c r="E172" s="169" t="s">
        <v>675</v>
      </c>
      <c r="F172" s="150">
        <v>72</v>
      </c>
      <c r="G172" s="150">
        <v>53</v>
      </c>
      <c r="H172" s="150">
        <v>137</v>
      </c>
      <c r="I172" s="150">
        <v>98</v>
      </c>
      <c r="J172" s="29" t="s">
        <v>77</v>
      </c>
      <c r="XFD172" s="181">
        <f t="shared" si="1"/>
        <v>526</v>
      </c>
    </row>
    <row r="173" spans="1:10 16384:16384" s="30" customFormat="1" ht="23.25" hidden="1" x14ac:dyDescent="0.25">
      <c r="A173" s="4">
        <v>167</v>
      </c>
      <c r="B173" s="169" t="s">
        <v>676</v>
      </c>
      <c r="C173" s="29" t="s">
        <v>61</v>
      </c>
      <c r="D173" s="169" t="s">
        <v>677</v>
      </c>
      <c r="E173" s="169" t="s">
        <v>678</v>
      </c>
      <c r="F173" s="150">
        <v>85</v>
      </c>
      <c r="G173" s="150">
        <v>63</v>
      </c>
      <c r="H173" s="150">
        <v>158</v>
      </c>
      <c r="I173" s="150">
        <v>120</v>
      </c>
      <c r="J173" s="29" t="s">
        <v>77</v>
      </c>
      <c r="XFD173" s="181">
        <f t="shared" si="1"/>
        <v>593</v>
      </c>
    </row>
    <row r="174" spans="1:10 16384:16384" s="30" customFormat="1" ht="23.25" hidden="1" x14ac:dyDescent="0.25">
      <c r="A174" s="4">
        <v>168</v>
      </c>
      <c r="B174" s="169" t="s">
        <v>679</v>
      </c>
      <c r="C174" s="29" t="s">
        <v>61</v>
      </c>
      <c r="D174" s="169" t="s">
        <v>681</v>
      </c>
      <c r="E174" s="169" t="s">
        <v>680</v>
      </c>
      <c r="F174" s="150">
        <v>38</v>
      </c>
      <c r="G174" s="150">
        <v>33</v>
      </c>
      <c r="H174" s="150">
        <v>73</v>
      </c>
      <c r="I174" s="150">
        <v>58</v>
      </c>
      <c r="J174" s="29" t="s">
        <v>77</v>
      </c>
      <c r="XFD174" s="181">
        <f t="shared" si="1"/>
        <v>370</v>
      </c>
    </row>
    <row r="175" spans="1:10 16384:16384" s="30" customFormat="1" ht="23.25" hidden="1" x14ac:dyDescent="0.25">
      <c r="A175" s="4">
        <v>169</v>
      </c>
      <c r="B175" s="169" t="s">
        <v>682</v>
      </c>
      <c r="C175" s="29" t="s">
        <v>61</v>
      </c>
      <c r="D175" s="169" t="s">
        <v>683</v>
      </c>
      <c r="E175" s="169" t="s">
        <v>684</v>
      </c>
      <c r="F175" s="150">
        <v>70</v>
      </c>
      <c r="G175" s="150">
        <v>48</v>
      </c>
      <c r="H175" s="150">
        <v>137</v>
      </c>
      <c r="I175" s="150">
        <v>88</v>
      </c>
      <c r="J175" s="29" t="s">
        <v>77</v>
      </c>
      <c r="XFD175" s="181">
        <f t="shared" si="1"/>
        <v>512</v>
      </c>
    </row>
    <row r="176" spans="1:10 16384:16384" s="30" customFormat="1" ht="23.25" hidden="1" x14ac:dyDescent="0.25">
      <c r="A176" s="4">
        <v>170</v>
      </c>
      <c r="B176" s="169" t="s">
        <v>687</v>
      </c>
      <c r="C176" s="29" t="s">
        <v>61</v>
      </c>
      <c r="D176" s="169" t="s">
        <v>685</v>
      </c>
      <c r="E176" s="169" t="s">
        <v>686</v>
      </c>
      <c r="F176" s="150">
        <v>59</v>
      </c>
      <c r="G176" s="150">
        <v>58</v>
      </c>
      <c r="H176" s="150">
        <v>68</v>
      </c>
      <c r="I176" s="150">
        <v>107</v>
      </c>
      <c r="J176" s="29" t="s">
        <v>77</v>
      </c>
      <c r="XFD176" s="181">
        <f t="shared" si="1"/>
        <v>462</v>
      </c>
    </row>
    <row r="177" spans="1:10 16384:16384" s="30" customFormat="1" ht="23.25" hidden="1" x14ac:dyDescent="0.25">
      <c r="A177" s="4">
        <v>171</v>
      </c>
      <c r="B177" s="169" t="s">
        <v>688</v>
      </c>
      <c r="C177" s="29" t="s">
        <v>61</v>
      </c>
      <c r="D177" s="169" t="s">
        <v>689</v>
      </c>
      <c r="E177" s="169" t="s">
        <v>690</v>
      </c>
      <c r="F177" s="150">
        <v>65</v>
      </c>
      <c r="G177" s="150">
        <f>44+3+38</f>
        <v>85</v>
      </c>
      <c r="H177" s="150">
        <v>121</v>
      </c>
      <c r="I177" s="150">
        <v>161</v>
      </c>
      <c r="J177" s="29" t="s">
        <v>77</v>
      </c>
      <c r="XFD177" s="181">
        <f t="shared" si="1"/>
        <v>603</v>
      </c>
    </row>
    <row r="178" spans="1:10 16384:16384" s="30" customFormat="1" ht="23.25" hidden="1" x14ac:dyDescent="0.25">
      <c r="A178" s="4">
        <v>172</v>
      </c>
      <c r="B178" s="169" t="s">
        <v>691</v>
      </c>
      <c r="C178" s="29" t="s">
        <v>61</v>
      </c>
      <c r="D178" s="169" t="s">
        <v>692</v>
      </c>
      <c r="E178" s="169" t="s">
        <v>693</v>
      </c>
      <c r="F178" s="150">
        <v>53</v>
      </c>
      <c r="G178" s="150">
        <v>86</v>
      </c>
      <c r="H178" s="150">
        <v>96</v>
      </c>
      <c r="I178" s="150">
        <v>154</v>
      </c>
      <c r="J178" s="29" t="s">
        <v>77</v>
      </c>
      <c r="XFD178" s="181">
        <f t="shared" si="1"/>
        <v>561</v>
      </c>
    </row>
    <row r="179" spans="1:10 16384:16384" s="30" customFormat="1" ht="23.25" hidden="1" x14ac:dyDescent="0.25">
      <c r="A179" s="4">
        <v>173</v>
      </c>
      <c r="B179" s="169" t="s">
        <v>694</v>
      </c>
      <c r="C179" s="29" t="s">
        <v>61</v>
      </c>
      <c r="D179" s="169" t="s">
        <v>711</v>
      </c>
      <c r="E179" s="169" t="s">
        <v>695</v>
      </c>
      <c r="F179" s="150">
        <v>83</v>
      </c>
      <c r="G179" s="150">
        <v>42</v>
      </c>
      <c r="H179" s="150">
        <v>161</v>
      </c>
      <c r="I179" s="150">
        <v>77</v>
      </c>
      <c r="J179" s="29" t="s">
        <v>77</v>
      </c>
      <c r="XFD179" s="181">
        <f t="shared" si="1"/>
        <v>536</v>
      </c>
    </row>
    <row r="180" spans="1:10 16384:16384" s="30" customFormat="1" ht="23.25" hidden="1" x14ac:dyDescent="0.25">
      <c r="A180" s="4">
        <v>174</v>
      </c>
      <c r="B180" s="169" t="s">
        <v>696</v>
      </c>
      <c r="C180" s="29" t="s">
        <v>61</v>
      </c>
      <c r="D180" s="169" t="s">
        <v>697</v>
      </c>
      <c r="E180" s="169" t="s">
        <v>698</v>
      </c>
      <c r="F180" s="150">
        <v>50</v>
      </c>
      <c r="G180" s="150">
        <v>67</v>
      </c>
      <c r="H180" s="150">
        <v>98</v>
      </c>
      <c r="I180" s="150">
        <v>102</v>
      </c>
      <c r="J180" s="29" t="s">
        <v>77</v>
      </c>
      <c r="XFD180" s="181">
        <f t="shared" si="1"/>
        <v>491</v>
      </c>
    </row>
    <row r="181" spans="1:10 16384:16384" s="30" customFormat="1" ht="23.25" hidden="1" x14ac:dyDescent="0.25">
      <c r="A181" s="4">
        <v>175</v>
      </c>
      <c r="B181" s="169" t="s">
        <v>699</v>
      </c>
      <c r="C181" s="29" t="s">
        <v>61</v>
      </c>
      <c r="D181" s="169" t="s">
        <v>700</v>
      </c>
      <c r="E181" s="169" t="s">
        <v>701</v>
      </c>
      <c r="F181" s="150">
        <v>68</v>
      </c>
      <c r="G181" s="150">
        <v>64</v>
      </c>
      <c r="H181" s="150">
        <v>106</v>
      </c>
      <c r="I181" s="150">
        <v>120</v>
      </c>
      <c r="J181" s="29" t="s">
        <v>77</v>
      </c>
      <c r="XFD181" s="181">
        <f t="shared" si="1"/>
        <v>533</v>
      </c>
    </row>
    <row r="182" spans="1:10 16384:16384" s="30" customFormat="1" ht="23.25" hidden="1" x14ac:dyDescent="0.25">
      <c r="A182" s="4">
        <v>176</v>
      </c>
      <c r="B182" s="169" t="s">
        <v>702</v>
      </c>
      <c r="C182" s="29" t="s">
        <v>61</v>
      </c>
      <c r="D182" s="169" t="s">
        <v>703</v>
      </c>
      <c r="E182" s="169" t="s">
        <v>704</v>
      </c>
      <c r="F182" s="231">
        <v>81</v>
      </c>
      <c r="G182" s="150">
        <v>138</v>
      </c>
      <c r="H182" s="150">
        <v>35</v>
      </c>
      <c r="I182" s="150">
        <v>64</v>
      </c>
      <c r="J182" s="29" t="s">
        <v>77</v>
      </c>
      <c r="XFD182" s="181">
        <f t="shared" si="1"/>
        <v>494</v>
      </c>
    </row>
    <row r="183" spans="1:10 16384:16384" s="30" customFormat="1" ht="23.25" hidden="1" x14ac:dyDescent="0.25">
      <c r="A183" s="4">
        <v>177</v>
      </c>
      <c r="B183" s="169" t="s">
        <v>705</v>
      </c>
      <c r="C183" s="29" t="s">
        <v>61</v>
      </c>
      <c r="D183" s="169" t="s">
        <v>706</v>
      </c>
      <c r="E183" s="169" t="s">
        <v>707</v>
      </c>
      <c r="F183" s="231">
        <v>58</v>
      </c>
      <c r="G183" s="150">
        <v>44</v>
      </c>
      <c r="H183" s="150">
        <v>116</v>
      </c>
      <c r="I183" s="150">
        <v>71</v>
      </c>
      <c r="J183" s="29" t="s">
        <v>77</v>
      </c>
      <c r="XFD183" s="181">
        <f t="shared" si="1"/>
        <v>466</v>
      </c>
    </row>
    <row r="184" spans="1:10 16384:16384" s="30" customFormat="1" ht="23.25" hidden="1" x14ac:dyDescent="0.25">
      <c r="A184" s="4">
        <v>178</v>
      </c>
      <c r="B184" s="169" t="s">
        <v>708</v>
      </c>
      <c r="C184" s="29" t="s">
        <v>61</v>
      </c>
      <c r="D184" s="169" t="s">
        <v>709</v>
      </c>
      <c r="E184" s="169" t="s">
        <v>710</v>
      </c>
      <c r="F184" s="231">
        <v>42</v>
      </c>
      <c r="G184" s="150">
        <v>53</v>
      </c>
      <c r="H184" s="150">
        <v>79</v>
      </c>
      <c r="I184" s="150">
        <v>94</v>
      </c>
      <c r="J184" s="29" t="s">
        <v>77</v>
      </c>
      <c r="XFD184" s="181">
        <f t="shared" si="1"/>
        <v>446</v>
      </c>
    </row>
    <row r="185" spans="1:10 16384:16384" s="30" customFormat="1" ht="23.25" hidden="1" x14ac:dyDescent="0.25">
      <c r="A185" s="4">
        <v>179</v>
      </c>
      <c r="B185" s="169" t="s">
        <v>712</v>
      </c>
      <c r="C185" s="29" t="s">
        <v>61</v>
      </c>
      <c r="D185" s="169" t="s">
        <v>709</v>
      </c>
      <c r="E185" s="169" t="s">
        <v>710</v>
      </c>
      <c r="F185" s="231">
        <v>64</v>
      </c>
      <c r="G185" s="150">
        <v>163</v>
      </c>
      <c r="H185" s="150">
        <v>91</v>
      </c>
      <c r="I185" s="150">
        <v>171</v>
      </c>
      <c r="J185" s="29" t="s">
        <v>77</v>
      </c>
      <c r="XFD185" s="181">
        <f t="shared" si="1"/>
        <v>668</v>
      </c>
    </row>
    <row r="186" spans="1:10 16384:16384" s="30" customFormat="1" ht="23.25" hidden="1" x14ac:dyDescent="0.25">
      <c r="A186" s="4">
        <v>180</v>
      </c>
      <c r="B186" s="169" t="s">
        <v>713</v>
      </c>
      <c r="C186" s="29" t="s">
        <v>61</v>
      </c>
      <c r="D186" s="169" t="s">
        <v>714</v>
      </c>
      <c r="E186" s="169" t="s">
        <v>715</v>
      </c>
      <c r="F186" s="231">
        <v>86</v>
      </c>
      <c r="G186" s="150">
        <v>82</v>
      </c>
      <c r="H186" s="150">
        <v>167</v>
      </c>
      <c r="I186" s="150">
        <v>145</v>
      </c>
      <c r="J186" s="29" t="s">
        <v>77</v>
      </c>
      <c r="XFD186" s="181">
        <f t="shared" si="1"/>
        <v>660</v>
      </c>
    </row>
    <row r="187" spans="1:10 16384:16384" s="30" customFormat="1" ht="23.25" hidden="1" x14ac:dyDescent="0.25">
      <c r="A187" s="4">
        <v>181</v>
      </c>
      <c r="B187" s="169" t="s">
        <v>716</v>
      </c>
      <c r="C187" s="29" t="s">
        <v>61</v>
      </c>
      <c r="D187" s="169" t="s">
        <v>717</v>
      </c>
      <c r="E187" s="169" t="s">
        <v>718</v>
      </c>
      <c r="F187" s="231">
        <v>103</v>
      </c>
      <c r="G187" s="150">
        <v>71</v>
      </c>
      <c r="H187" s="150">
        <v>194</v>
      </c>
      <c r="I187" s="150">
        <v>129</v>
      </c>
      <c r="J187" s="29" t="s">
        <v>77</v>
      </c>
      <c r="XFD187" s="181">
        <f t="shared" si="1"/>
        <v>678</v>
      </c>
    </row>
    <row r="188" spans="1:10 16384:16384" s="30" customFormat="1" ht="23.25" hidden="1" x14ac:dyDescent="0.25">
      <c r="A188" s="4">
        <v>182</v>
      </c>
      <c r="B188" s="169" t="s">
        <v>722</v>
      </c>
      <c r="C188" s="29" t="s">
        <v>61</v>
      </c>
      <c r="D188" s="169" t="s">
        <v>723</v>
      </c>
      <c r="E188" s="169" t="s">
        <v>724</v>
      </c>
      <c r="F188" s="231">
        <v>33</v>
      </c>
      <c r="G188" s="150">
        <v>37</v>
      </c>
      <c r="H188" s="150">
        <v>66</v>
      </c>
      <c r="I188" s="150">
        <v>67</v>
      </c>
      <c r="J188" s="29" t="s">
        <v>77</v>
      </c>
      <c r="XFD188" s="181">
        <f t="shared" si="1"/>
        <v>385</v>
      </c>
    </row>
    <row r="189" spans="1:10 16384:16384" s="30" customFormat="1" ht="23.25" hidden="1" x14ac:dyDescent="0.25">
      <c r="A189" s="4">
        <v>183</v>
      </c>
      <c r="B189" s="169" t="s">
        <v>726</v>
      </c>
      <c r="C189" s="29" t="s">
        <v>61</v>
      </c>
      <c r="D189" s="169" t="s">
        <v>727</v>
      </c>
      <c r="E189" s="169" t="s">
        <v>728</v>
      </c>
      <c r="F189" s="231">
        <v>40</v>
      </c>
      <c r="G189" s="150">
        <v>40</v>
      </c>
      <c r="H189" s="150">
        <v>100</v>
      </c>
      <c r="I189" s="150">
        <v>70</v>
      </c>
      <c r="J189" s="29" t="s">
        <v>77</v>
      </c>
      <c r="XFD189" s="181">
        <f t="shared" si="1"/>
        <v>433</v>
      </c>
    </row>
    <row r="190" spans="1:10 16384:16384" s="30" customFormat="1" ht="23.25" hidden="1" x14ac:dyDescent="0.25">
      <c r="A190" s="4">
        <v>184</v>
      </c>
      <c r="B190" s="169" t="s">
        <v>731</v>
      </c>
      <c r="C190" s="29" t="s">
        <v>61</v>
      </c>
      <c r="D190" s="169" t="s">
        <v>732</v>
      </c>
      <c r="E190" s="169" t="s">
        <v>733</v>
      </c>
      <c r="F190" s="231">
        <v>43</v>
      </c>
      <c r="G190" s="150">
        <v>40</v>
      </c>
      <c r="H190" s="150">
        <v>82</v>
      </c>
      <c r="I190" s="150">
        <v>75</v>
      </c>
      <c r="J190" s="29" t="s">
        <v>77</v>
      </c>
      <c r="XFD190" s="181">
        <f t="shared" si="1"/>
        <v>424</v>
      </c>
    </row>
    <row r="191" spans="1:10 16384:16384" s="30" customFormat="1" ht="23.25" hidden="1" x14ac:dyDescent="0.25">
      <c r="A191" s="4">
        <v>185</v>
      </c>
      <c r="B191" s="169" t="s">
        <v>734</v>
      </c>
      <c r="C191" s="29" t="s">
        <v>61</v>
      </c>
      <c r="D191" s="169" t="s">
        <v>735</v>
      </c>
      <c r="E191" s="169" t="s">
        <v>736</v>
      </c>
      <c r="F191" s="231">
        <v>75</v>
      </c>
      <c r="G191" s="150">
        <v>64</v>
      </c>
      <c r="H191" s="150">
        <v>145</v>
      </c>
      <c r="I191" s="150">
        <v>121</v>
      </c>
      <c r="J191" s="29" t="s">
        <v>77</v>
      </c>
      <c r="XFD191" s="181">
        <f t="shared" si="1"/>
        <v>590</v>
      </c>
    </row>
    <row r="192" spans="1:10 16384:16384" s="30" customFormat="1" ht="23.25" hidden="1" x14ac:dyDescent="0.25">
      <c r="A192" s="4">
        <v>186</v>
      </c>
      <c r="B192" s="169" t="s">
        <v>737</v>
      </c>
      <c r="C192" s="29" t="s">
        <v>61</v>
      </c>
      <c r="D192" s="169" t="s">
        <v>738</v>
      </c>
      <c r="E192" s="169" t="s">
        <v>739</v>
      </c>
      <c r="F192" s="231">
        <v>51</v>
      </c>
      <c r="G192" s="150">
        <v>85</v>
      </c>
      <c r="H192" s="150">
        <v>92</v>
      </c>
      <c r="I192" s="150">
        <v>152</v>
      </c>
      <c r="J192" s="29" t="s">
        <v>77</v>
      </c>
      <c r="XFD192" s="181">
        <f t="shared" si="1"/>
        <v>566</v>
      </c>
    </row>
    <row r="193" spans="1:10 16384:16384" s="30" customFormat="1" ht="23.25" hidden="1" x14ac:dyDescent="0.25">
      <c r="A193" s="4">
        <v>187</v>
      </c>
      <c r="B193" s="169" t="s">
        <v>740</v>
      </c>
      <c r="C193" s="29" t="s">
        <v>61</v>
      </c>
      <c r="D193" s="169" t="s">
        <v>741</v>
      </c>
      <c r="E193" s="169" t="s">
        <v>742</v>
      </c>
      <c r="F193" s="231">
        <v>94</v>
      </c>
      <c r="G193" s="150">
        <v>34</v>
      </c>
      <c r="H193" s="150">
        <v>176</v>
      </c>
      <c r="I193" s="150">
        <v>54</v>
      </c>
      <c r="J193" s="29" t="s">
        <v>77</v>
      </c>
      <c r="XFD193" s="181">
        <f t="shared" si="1"/>
        <v>545</v>
      </c>
    </row>
    <row r="194" spans="1:10 16384:16384" s="30" customFormat="1" ht="23.25" hidden="1" x14ac:dyDescent="0.25">
      <c r="A194" s="4">
        <v>188</v>
      </c>
      <c r="B194" s="169" t="s">
        <v>743</v>
      </c>
      <c r="C194" s="29" t="s">
        <v>61</v>
      </c>
      <c r="D194" s="169" t="s">
        <v>744</v>
      </c>
      <c r="E194" s="169" t="s">
        <v>745</v>
      </c>
      <c r="F194" s="231">
        <v>80</v>
      </c>
      <c r="G194" s="150">
        <v>91</v>
      </c>
      <c r="H194" s="150">
        <v>160</v>
      </c>
      <c r="I194" s="150">
        <v>95</v>
      </c>
      <c r="J194" s="29" t="s">
        <v>77</v>
      </c>
      <c r="XFD194" s="181">
        <f t="shared" si="1"/>
        <v>614</v>
      </c>
    </row>
    <row r="195" spans="1:10 16384:16384" s="30" customFormat="1" ht="23.25" hidden="1" x14ac:dyDescent="0.25">
      <c r="A195" s="4">
        <v>189</v>
      </c>
      <c r="B195" s="169" t="s">
        <v>746</v>
      </c>
      <c r="C195" s="29" t="s">
        <v>61</v>
      </c>
      <c r="D195" s="169" t="s">
        <v>747</v>
      </c>
      <c r="E195" s="169" t="s">
        <v>748</v>
      </c>
      <c r="F195" s="231">
        <v>52</v>
      </c>
      <c r="G195" s="150">
        <v>92</v>
      </c>
      <c r="H195" s="150">
        <v>100</v>
      </c>
      <c r="I195" s="150">
        <v>170</v>
      </c>
      <c r="J195" s="29" t="s">
        <v>77</v>
      </c>
      <c r="XFD195" s="181">
        <f t="shared" si="1"/>
        <v>603</v>
      </c>
    </row>
    <row r="196" spans="1:10 16384:16384" s="30" customFormat="1" ht="23.25" hidden="1" x14ac:dyDescent="0.25">
      <c r="A196" s="4">
        <v>190</v>
      </c>
      <c r="B196" s="169" t="s">
        <v>750</v>
      </c>
      <c r="C196" s="29" t="s">
        <v>61</v>
      </c>
      <c r="D196" s="169" t="s">
        <v>751</v>
      </c>
      <c r="E196" s="169" t="s">
        <v>752</v>
      </c>
      <c r="F196" s="231">
        <v>96</v>
      </c>
      <c r="G196" s="150">
        <v>51</v>
      </c>
      <c r="H196" s="150">
        <v>176</v>
      </c>
      <c r="I196" s="150">
        <v>86</v>
      </c>
      <c r="J196" s="29" t="s">
        <v>77</v>
      </c>
      <c r="XFD196" s="181">
        <f t="shared" si="1"/>
        <v>599</v>
      </c>
    </row>
    <row r="197" spans="1:10 16384:16384" s="30" customFormat="1" ht="23.25" hidden="1" x14ac:dyDescent="0.25">
      <c r="A197" s="4">
        <v>191</v>
      </c>
      <c r="B197" s="169" t="s">
        <v>805</v>
      </c>
      <c r="C197" s="29" t="s">
        <v>61</v>
      </c>
      <c r="D197" s="169" t="s">
        <v>806</v>
      </c>
      <c r="E197" s="169" t="s">
        <v>807</v>
      </c>
      <c r="F197" s="231">
        <v>66</v>
      </c>
      <c r="G197" s="150">
        <v>40</v>
      </c>
      <c r="H197" s="150">
        <v>125</v>
      </c>
      <c r="I197" s="150">
        <v>74</v>
      </c>
      <c r="J197" s="29" t="s">
        <v>77</v>
      </c>
      <c r="XFD197" s="181">
        <f t="shared" si="1"/>
        <v>496</v>
      </c>
    </row>
    <row r="198" spans="1:10 16384:16384" s="30" customFormat="1" ht="23.25" hidden="1" x14ac:dyDescent="0.25">
      <c r="A198" s="4">
        <v>192</v>
      </c>
      <c r="B198" s="169" t="s">
        <v>810</v>
      </c>
      <c r="C198" s="29" t="s">
        <v>61</v>
      </c>
      <c r="D198" s="169" t="s">
        <v>747</v>
      </c>
      <c r="E198" s="169" t="s">
        <v>811</v>
      </c>
      <c r="F198" s="231">
        <v>45</v>
      </c>
      <c r="G198" s="150">
        <v>48</v>
      </c>
      <c r="H198" s="150">
        <v>81</v>
      </c>
      <c r="I198" s="150">
        <v>79</v>
      </c>
      <c r="J198" s="29" t="s">
        <v>77</v>
      </c>
      <c r="XFD198" s="181">
        <f t="shared" si="1"/>
        <v>445</v>
      </c>
    </row>
    <row r="199" spans="1:10 16384:16384" s="30" customFormat="1" ht="23.25" hidden="1" x14ac:dyDescent="0.25">
      <c r="A199" s="4">
        <v>193</v>
      </c>
      <c r="B199" s="169" t="s">
        <v>812</v>
      </c>
      <c r="C199" s="29" t="s">
        <v>61</v>
      </c>
      <c r="D199" s="169" t="s">
        <v>813</v>
      </c>
      <c r="E199" s="169" t="s">
        <v>814</v>
      </c>
      <c r="F199" s="231">
        <v>29</v>
      </c>
      <c r="G199" s="150">
        <v>63</v>
      </c>
      <c r="H199" s="150">
        <v>69</v>
      </c>
      <c r="I199" s="150">
        <v>124</v>
      </c>
      <c r="J199" s="29" t="s">
        <v>77</v>
      </c>
      <c r="XFD199" s="181">
        <f t="shared" si="1"/>
        <v>478</v>
      </c>
    </row>
    <row r="200" spans="1:10 16384:16384" s="30" customFormat="1" ht="23.25" hidden="1" x14ac:dyDescent="0.25">
      <c r="A200" s="4">
        <v>194</v>
      </c>
      <c r="B200" s="169" t="s">
        <v>815</v>
      </c>
      <c r="C200" s="29" t="s">
        <v>61</v>
      </c>
      <c r="D200" s="169" t="s">
        <v>816</v>
      </c>
      <c r="E200" s="169" t="s">
        <v>817</v>
      </c>
      <c r="F200" s="231">
        <v>120</v>
      </c>
      <c r="G200" s="150">
        <v>46</v>
      </c>
      <c r="H200" s="150">
        <v>232</v>
      </c>
      <c r="I200" s="150">
        <v>89</v>
      </c>
      <c r="J200" s="29" t="s">
        <v>77</v>
      </c>
      <c r="XFD200" s="181">
        <f t="shared" si="1"/>
        <v>681</v>
      </c>
    </row>
    <row r="201" spans="1:10 16384:16384" s="30" customFormat="1" ht="23.25" hidden="1" x14ac:dyDescent="0.25">
      <c r="A201" s="4">
        <v>195</v>
      </c>
      <c r="B201" s="169" t="s">
        <v>818</v>
      </c>
      <c r="C201" s="29" t="s">
        <v>61</v>
      </c>
      <c r="D201" s="169" t="s">
        <v>819</v>
      </c>
      <c r="E201" s="169" t="s">
        <v>820</v>
      </c>
      <c r="F201" s="231">
        <v>56</v>
      </c>
      <c r="G201" s="150">
        <v>54</v>
      </c>
      <c r="H201" s="150">
        <v>97</v>
      </c>
      <c r="I201" s="150">
        <v>104</v>
      </c>
      <c r="J201" s="29" t="s">
        <v>77</v>
      </c>
      <c r="XFD201" s="181">
        <f t="shared" si="1"/>
        <v>506</v>
      </c>
    </row>
    <row r="202" spans="1:10 16384:16384" s="30" customFormat="1" ht="23.25" hidden="1" x14ac:dyDescent="0.25">
      <c r="A202" s="4">
        <v>196</v>
      </c>
      <c r="B202" s="169" t="s">
        <v>821</v>
      </c>
      <c r="C202" s="29" t="s">
        <v>61</v>
      </c>
      <c r="D202" s="169" t="s">
        <v>822</v>
      </c>
      <c r="E202" s="169" t="s">
        <v>823</v>
      </c>
      <c r="F202" s="231">
        <v>71</v>
      </c>
      <c r="G202" s="150">
        <v>54</v>
      </c>
      <c r="H202" s="150">
        <v>136</v>
      </c>
      <c r="I202" s="150">
        <v>130</v>
      </c>
      <c r="J202" s="29" t="s">
        <v>77</v>
      </c>
      <c r="XFD202" s="181">
        <f t="shared" si="1"/>
        <v>587</v>
      </c>
    </row>
    <row r="203" spans="1:10 16384:16384" s="30" customFormat="1" ht="23.25" x14ac:dyDescent="0.25">
      <c r="A203" s="4">
        <v>197</v>
      </c>
      <c r="B203" s="169" t="s">
        <v>825</v>
      </c>
      <c r="C203" s="29" t="s">
        <v>61</v>
      </c>
      <c r="D203" s="169" t="s">
        <v>826</v>
      </c>
      <c r="E203" s="169" t="s">
        <v>827</v>
      </c>
      <c r="F203" s="231">
        <v>79</v>
      </c>
      <c r="G203" s="150">
        <v>37</v>
      </c>
      <c r="H203" s="150">
        <v>142</v>
      </c>
      <c r="I203" s="150">
        <v>538</v>
      </c>
      <c r="J203" s="29" t="s">
        <v>77</v>
      </c>
      <c r="XFD203" s="181">
        <f t="shared" si="0"/>
        <v>993</v>
      </c>
    </row>
    <row r="204" spans="1:10 16384:16384" ht="27.75" customHeight="1" x14ac:dyDescent="0.35">
      <c r="A204" s="33"/>
      <c r="B204" s="33"/>
      <c r="C204" s="33"/>
      <c r="D204" s="33"/>
      <c r="E204" s="33"/>
      <c r="F204" s="33"/>
      <c r="G204" s="33"/>
      <c r="H204" s="33"/>
      <c r="I204" s="302"/>
      <c r="J204" s="33"/>
    </row>
    <row r="205" spans="1:10 16384:16384" ht="27.75" customHeight="1" x14ac:dyDescent="0.35">
      <c r="A205" s="33"/>
      <c r="B205" s="33"/>
      <c r="C205" s="33"/>
      <c r="D205" s="33"/>
      <c r="E205" s="33"/>
      <c r="F205" s="33"/>
      <c r="G205" s="33"/>
      <c r="H205" s="33"/>
      <c r="I205" s="33"/>
      <c r="J205" s="33"/>
    </row>
    <row r="206" spans="1:10 16384:16384" ht="27.75" customHeight="1" x14ac:dyDescent="0.35">
      <c r="A206" s="33"/>
      <c r="B206" s="33"/>
      <c r="C206" s="33"/>
      <c r="D206" s="33"/>
      <c r="E206" s="33"/>
      <c r="F206" s="33"/>
      <c r="G206" s="33"/>
      <c r="H206" s="33"/>
      <c r="I206" s="33"/>
      <c r="J206" s="33"/>
    </row>
    <row r="207" spans="1:10 16384:16384" ht="27.75" customHeight="1" x14ac:dyDescent="0.35">
      <c r="A207" s="33"/>
      <c r="B207" s="33"/>
      <c r="C207" s="33"/>
      <c r="D207" s="33"/>
      <c r="E207" s="33"/>
      <c r="F207" s="33"/>
      <c r="G207" s="33"/>
      <c r="H207" s="33"/>
      <c r="I207" s="33"/>
      <c r="J207" s="33"/>
    </row>
    <row r="208" spans="1:10 16384:16384" ht="27.75" customHeight="1" x14ac:dyDescent="0.35">
      <c r="A208" s="33"/>
      <c r="B208" s="33"/>
      <c r="C208" s="33"/>
      <c r="D208" s="33"/>
      <c r="E208" s="33"/>
      <c r="F208" s="33"/>
      <c r="G208" s="33"/>
      <c r="H208" s="33"/>
      <c r="I208" s="33"/>
      <c r="J208" s="33"/>
    </row>
    <row r="209" spans="1:10" ht="27.75" customHeight="1" x14ac:dyDescent="0.35">
      <c r="A209" s="33"/>
      <c r="B209" s="33"/>
      <c r="C209" s="33"/>
      <c r="D209" s="33"/>
      <c r="E209" s="33"/>
      <c r="F209" s="33"/>
      <c r="G209" s="33"/>
      <c r="H209" s="33"/>
      <c r="I209" s="33"/>
      <c r="J209" s="33"/>
    </row>
    <row r="210" spans="1:10" ht="27.75" customHeight="1" x14ac:dyDescent="0.35">
      <c r="A210" s="33"/>
      <c r="B210" s="33"/>
      <c r="C210" s="33"/>
      <c r="D210" s="33"/>
      <c r="E210" s="33"/>
      <c r="F210" s="33"/>
      <c r="G210" s="33"/>
      <c r="H210" s="33"/>
      <c r="I210" s="33"/>
      <c r="J210" s="33"/>
    </row>
    <row r="211" spans="1:10" ht="27.75" customHeight="1" x14ac:dyDescent="0.35">
      <c r="A211" s="33"/>
      <c r="B211" s="33"/>
      <c r="C211" s="33"/>
      <c r="D211" s="33"/>
      <c r="E211" s="33"/>
      <c r="F211" s="33"/>
      <c r="G211" s="33"/>
      <c r="H211" s="33"/>
      <c r="I211" s="33"/>
      <c r="J211" s="33"/>
    </row>
    <row r="212" spans="1:10" ht="27.75" customHeight="1" x14ac:dyDescent="0.35">
      <c r="A212" s="33"/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27.75" customHeight="1" x14ac:dyDescent="0.35">
      <c r="A213" s="33"/>
      <c r="B213" s="33"/>
      <c r="C213" s="33"/>
      <c r="D213" s="33"/>
      <c r="E213" s="33"/>
      <c r="F213" s="33"/>
      <c r="G213" s="33"/>
      <c r="H213" s="33"/>
      <c r="I213" s="33"/>
      <c r="J213" s="33"/>
    </row>
    <row r="214" spans="1:10" ht="27.75" customHeight="1" x14ac:dyDescent="0.35">
      <c r="A214" s="33"/>
      <c r="B214" s="33"/>
      <c r="C214" s="33"/>
      <c r="D214" s="33"/>
      <c r="E214" s="33"/>
      <c r="F214" s="33"/>
      <c r="G214" s="7"/>
      <c r="H214" s="7"/>
      <c r="I214" s="7"/>
      <c r="J214" s="33"/>
    </row>
    <row r="215" spans="1:10" ht="27.75" customHeight="1" x14ac:dyDescent="0.35">
      <c r="A215" s="33"/>
      <c r="B215" s="33"/>
      <c r="C215" s="33"/>
      <c r="D215" s="33"/>
      <c r="E215" s="33"/>
      <c r="F215" s="33"/>
      <c r="G215" s="7"/>
      <c r="H215" s="7"/>
      <c r="I215" s="7"/>
      <c r="J215" s="33"/>
    </row>
    <row r="216" spans="1:10" ht="27.75" customHeight="1" x14ac:dyDescent="0.35">
      <c r="A216" s="33"/>
      <c r="B216" s="33"/>
      <c r="C216" s="33"/>
      <c r="D216" s="33"/>
      <c r="E216" s="33"/>
      <c r="F216" s="33"/>
      <c r="G216" s="7"/>
      <c r="H216" s="7"/>
      <c r="I216" s="7"/>
      <c r="J216" s="33"/>
    </row>
    <row r="217" spans="1:10" ht="27.75" customHeight="1" x14ac:dyDescent="0.35">
      <c r="A217" s="33"/>
      <c r="B217" s="33"/>
      <c r="C217" s="33"/>
      <c r="D217" s="33"/>
      <c r="E217" s="33"/>
      <c r="F217" s="33"/>
      <c r="G217" s="7"/>
      <c r="H217" s="7"/>
      <c r="I217" s="7"/>
      <c r="J217" s="33"/>
    </row>
    <row r="218" spans="1:10" ht="27.75" customHeight="1" x14ac:dyDescent="0.35">
      <c r="A218" s="33"/>
      <c r="B218" s="33"/>
      <c r="C218" s="33"/>
      <c r="D218" s="33"/>
      <c r="E218" s="33"/>
      <c r="F218" s="33"/>
      <c r="G218" s="7"/>
      <c r="H218" s="7"/>
      <c r="I218" s="7"/>
      <c r="J218" s="33"/>
    </row>
    <row r="219" spans="1:10" ht="27.75" customHeight="1" x14ac:dyDescent="0.35">
      <c r="A219" s="33"/>
      <c r="B219" s="7"/>
      <c r="C219" s="33"/>
      <c r="D219" s="7"/>
      <c r="E219" s="7"/>
      <c r="F219" s="7"/>
      <c r="G219" s="7"/>
      <c r="H219" s="7"/>
      <c r="I219" s="7"/>
      <c r="J219" s="7"/>
    </row>
    <row r="220" spans="1:10" ht="27.75" customHeight="1" x14ac:dyDescent="0.35">
      <c r="A220" s="7"/>
      <c r="B220" s="33"/>
      <c r="C220" s="33"/>
      <c r="D220" s="33"/>
      <c r="E220" s="33"/>
      <c r="F220" s="33"/>
      <c r="G220" s="33"/>
      <c r="H220" s="33"/>
      <c r="I220" s="33"/>
      <c r="J220" s="33"/>
    </row>
    <row r="221" spans="1:10" ht="27.75" customHeight="1" x14ac:dyDescent="0.35">
      <c r="A221" s="33"/>
      <c r="B221" s="33"/>
      <c r="C221" s="33"/>
      <c r="D221" s="33"/>
      <c r="E221" s="33"/>
      <c r="F221" s="33"/>
      <c r="G221" s="33"/>
      <c r="H221" s="33"/>
      <c r="I221" s="33"/>
      <c r="J221" s="33"/>
    </row>
    <row r="222" spans="1:10" ht="27.75" customHeight="1" x14ac:dyDescent="0.35">
      <c r="A222" s="33"/>
      <c r="B222" s="33"/>
      <c r="C222" s="33"/>
      <c r="D222" s="33"/>
      <c r="E222" s="33"/>
      <c r="F222" s="33"/>
      <c r="G222" s="33"/>
      <c r="H222" s="33"/>
      <c r="I222" s="33"/>
      <c r="J222" s="33"/>
    </row>
    <row r="223" spans="1:10" ht="27.75" customHeight="1" x14ac:dyDescent="0.35">
      <c r="A223" s="33"/>
      <c r="B223" s="33"/>
      <c r="C223" s="33"/>
      <c r="D223" s="33"/>
      <c r="E223" s="33"/>
      <c r="F223" s="33"/>
      <c r="G223" s="33"/>
      <c r="H223" s="33"/>
      <c r="I223" s="33"/>
      <c r="J223" s="33"/>
    </row>
    <row r="224" spans="1:10" ht="27.75" customHeight="1" x14ac:dyDescent="0.35">
      <c r="A224" s="33"/>
      <c r="B224" s="33"/>
      <c r="C224" s="33"/>
      <c r="D224" s="33"/>
      <c r="E224" s="33"/>
      <c r="F224" s="33"/>
      <c r="G224" s="33"/>
      <c r="H224" s="33"/>
      <c r="I224" s="33"/>
      <c r="J224" s="33"/>
    </row>
    <row r="225" spans="1:10" ht="27.75" customHeight="1" x14ac:dyDescent="0.35">
      <c r="A225" s="33"/>
      <c r="B225" s="33"/>
      <c r="C225" s="33"/>
      <c r="D225" s="33"/>
      <c r="E225" s="33"/>
      <c r="F225" s="33"/>
      <c r="G225" s="33"/>
      <c r="H225" s="33"/>
      <c r="I225" s="33"/>
      <c r="J225" s="33"/>
    </row>
    <row r="226" spans="1:10" ht="27.75" customHeight="1" x14ac:dyDescent="0.35">
      <c r="A226" s="33"/>
      <c r="B226" s="33"/>
      <c r="C226" s="33"/>
      <c r="D226" s="33"/>
      <c r="E226" s="33"/>
      <c r="F226" s="33"/>
      <c r="G226" s="33"/>
      <c r="H226" s="33"/>
      <c r="I226" s="33"/>
      <c r="J226" s="33"/>
    </row>
    <row r="227" spans="1:10" ht="27.75" customHeight="1" x14ac:dyDescent="0.35">
      <c r="A227" s="33"/>
      <c r="B227" s="33"/>
      <c r="C227" s="33"/>
      <c r="D227" s="33"/>
      <c r="E227" s="33"/>
      <c r="F227" s="33"/>
      <c r="G227" s="33"/>
      <c r="H227" s="33"/>
      <c r="I227" s="33"/>
      <c r="J227" s="33"/>
    </row>
    <row r="228" spans="1:10" ht="27.75" customHeight="1" x14ac:dyDescent="0.35">
      <c r="A228" s="33"/>
      <c r="B228" s="33"/>
      <c r="C228" s="33"/>
      <c r="D228" s="33"/>
      <c r="E228" s="33"/>
      <c r="F228" s="33"/>
      <c r="G228" s="33"/>
      <c r="H228" s="33"/>
      <c r="I228" s="33"/>
      <c r="J228" s="33"/>
    </row>
    <row r="229" spans="1:10" ht="27.75" customHeight="1" x14ac:dyDescent="0.35">
      <c r="A229" s="33"/>
      <c r="B229" s="33"/>
      <c r="C229" s="33"/>
      <c r="D229" s="33"/>
      <c r="E229" s="33"/>
      <c r="F229" s="33"/>
      <c r="G229" s="33"/>
      <c r="H229" s="33"/>
      <c r="I229" s="33"/>
      <c r="J229" s="33"/>
    </row>
    <row r="230" spans="1:10" ht="27.75" customHeight="1" x14ac:dyDescent="0.35">
      <c r="A230" s="33"/>
      <c r="B230" s="33"/>
      <c r="C230" s="33"/>
      <c r="D230" s="33"/>
      <c r="E230" s="33"/>
      <c r="F230" s="33"/>
      <c r="G230" s="33"/>
      <c r="H230" s="33"/>
      <c r="I230" s="33"/>
      <c r="J230" s="33"/>
    </row>
    <row r="231" spans="1:10" ht="27.75" customHeight="1" x14ac:dyDescent="0.35">
      <c r="A231" s="33"/>
      <c r="B231" s="33"/>
      <c r="C231" s="33"/>
      <c r="D231" s="33"/>
      <c r="E231" s="33"/>
      <c r="F231" s="33"/>
      <c r="G231" s="33"/>
      <c r="H231" s="33"/>
      <c r="I231" s="33"/>
      <c r="J231" s="33"/>
    </row>
    <row r="232" spans="1:10" ht="27.75" customHeight="1" x14ac:dyDescent="0.35">
      <c r="A232" s="33"/>
      <c r="B232" s="33"/>
      <c r="C232" s="33"/>
      <c r="D232" s="33"/>
      <c r="E232" s="33"/>
      <c r="F232" s="33"/>
      <c r="G232" s="33"/>
      <c r="H232" s="33"/>
      <c r="I232" s="33"/>
      <c r="J232" s="33"/>
    </row>
    <row r="233" spans="1:10" ht="27.75" customHeight="1" x14ac:dyDescent="0.35">
      <c r="A233" s="33"/>
      <c r="B233" s="33"/>
      <c r="C233" s="33"/>
      <c r="D233" s="33"/>
      <c r="E233" s="33"/>
      <c r="F233" s="33"/>
      <c r="G233" s="33"/>
      <c r="H233" s="33"/>
      <c r="I233" s="33"/>
      <c r="J233" s="33"/>
    </row>
    <row r="234" spans="1:10" ht="27.75" customHeight="1" x14ac:dyDescent="0.35">
      <c r="A234" s="33"/>
      <c r="B234" s="33"/>
      <c r="C234" s="33"/>
      <c r="D234" s="33"/>
      <c r="E234" s="33"/>
      <c r="F234" s="33"/>
      <c r="G234" s="33"/>
      <c r="H234" s="33"/>
      <c r="I234" s="33"/>
      <c r="J234" s="33"/>
    </row>
    <row r="235" spans="1:10" ht="27.75" customHeight="1" x14ac:dyDescent="0.35">
      <c r="A235" s="33"/>
      <c r="B235" s="33"/>
      <c r="C235" s="33"/>
      <c r="D235" s="33"/>
      <c r="E235" s="33"/>
      <c r="F235" s="33"/>
      <c r="G235" s="33"/>
      <c r="H235" s="33"/>
      <c r="I235" s="33"/>
      <c r="J235" s="33"/>
    </row>
    <row r="236" spans="1:10" ht="27.75" customHeight="1" x14ac:dyDescent="0.35">
      <c r="A236" s="33"/>
      <c r="B236" s="33"/>
      <c r="C236" s="33"/>
      <c r="D236" s="33"/>
      <c r="E236" s="33"/>
      <c r="F236" s="33"/>
      <c r="G236" s="33"/>
      <c r="H236" s="33"/>
      <c r="I236" s="33"/>
      <c r="J236" s="33"/>
    </row>
    <row r="237" spans="1:10" ht="27.75" customHeight="1" x14ac:dyDescent="0.35">
      <c r="A237" s="33"/>
      <c r="B237" s="7"/>
      <c r="C237" s="33"/>
      <c r="D237" s="7"/>
      <c r="E237" s="7"/>
      <c r="F237" s="7"/>
      <c r="G237" s="7"/>
      <c r="H237" s="7"/>
      <c r="I237" s="7"/>
      <c r="J237" s="7"/>
    </row>
    <row r="238" spans="1:10" ht="27.75" customHeight="1" x14ac:dyDescent="0.35">
      <c r="A238" s="7"/>
      <c r="B238" s="33"/>
      <c r="C238" s="33"/>
      <c r="D238" s="33"/>
      <c r="E238" s="33"/>
      <c r="F238" s="33"/>
      <c r="G238" s="33"/>
      <c r="H238" s="33"/>
      <c r="I238" s="33"/>
      <c r="J238" s="33"/>
    </row>
    <row r="239" spans="1:10" ht="27.75" customHeight="1" x14ac:dyDescent="0.35">
      <c r="A239" s="33"/>
      <c r="B239" s="33"/>
      <c r="C239" s="33"/>
      <c r="D239" s="33"/>
      <c r="E239" s="33"/>
      <c r="F239" s="33"/>
      <c r="G239" s="33"/>
      <c r="H239" s="33"/>
      <c r="I239" s="33"/>
      <c r="J239" s="33"/>
    </row>
    <row r="240" spans="1:10" ht="27.75" customHeight="1" x14ac:dyDescent="0.35">
      <c r="A240" s="33"/>
      <c r="B240" s="33"/>
      <c r="C240" s="33"/>
      <c r="D240" s="33"/>
      <c r="E240" s="33"/>
      <c r="F240" s="33"/>
      <c r="G240" s="33"/>
      <c r="H240" s="33"/>
      <c r="I240" s="33"/>
      <c r="J240" s="33"/>
    </row>
    <row r="241" spans="1:10" ht="27.75" customHeight="1" x14ac:dyDescent="0.35">
      <c r="A241" s="33"/>
      <c r="B241" s="33"/>
      <c r="C241" s="33"/>
      <c r="D241" s="33"/>
      <c r="E241" s="33"/>
      <c r="F241" s="33"/>
      <c r="G241" s="33"/>
      <c r="H241" s="33"/>
      <c r="I241" s="33"/>
      <c r="J241" s="33"/>
    </row>
    <row r="242" spans="1:10" ht="27.75" customHeight="1" x14ac:dyDescent="0.35">
      <c r="A242" s="33"/>
      <c r="B242" s="33"/>
      <c r="C242" s="33"/>
      <c r="D242" s="33"/>
      <c r="E242" s="33"/>
      <c r="F242" s="33"/>
      <c r="G242" s="33"/>
      <c r="H242" s="33"/>
      <c r="I242" s="33"/>
      <c r="J242" s="33"/>
    </row>
    <row r="243" spans="1:10" ht="27.75" customHeight="1" x14ac:dyDescent="0.35">
      <c r="A243" s="33"/>
      <c r="B243" s="33"/>
      <c r="C243" s="33"/>
      <c r="D243" s="33"/>
      <c r="E243" s="33"/>
      <c r="F243" s="33"/>
      <c r="G243" s="33"/>
      <c r="H243" s="33"/>
      <c r="I243" s="33"/>
      <c r="J243" s="33"/>
    </row>
    <row r="244" spans="1:10" ht="27.75" customHeight="1" x14ac:dyDescent="0.35">
      <c r="A244" s="33"/>
      <c r="B244" s="33"/>
      <c r="C244" s="33"/>
      <c r="D244" s="33"/>
      <c r="E244" s="33"/>
      <c r="F244" s="33"/>
      <c r="G244" s="33"/>
      <c r="H244" s="33"/>
      <c r="I244" s="33"/>
      <c r="J244" s="33"/>
    </row>
    <row r="245" spans="1:10" ht="27.75" customHeight="1" x14ac:dyDescent="0.35">
      <c r="A245" s="33"/>
      <c r="B245" s="33"/>
      <c r="C245" s="33"/>
      <c r="D245" s="33"/>
      <c r="E245" s="33"/>
      <c r="F245" s="33"/>
      <c r="G245" s="33"/>
      <c r="H245" s="33"/>
      <c r="I245" s="33"/>
      <c r="J245" s="33"/>
    </row>
    <row r="246" spans="1:10" ht="27.75" customHeight="1" x14ac:dyDescent="0.35">
      <c r="A246" s="33"/>
      <c r="B246" s="33"/>
      <c r="C246" s="33"/>
      <c r="D246" s="33"/>
      <c r="E246" s="33"/>
      <c r="F246" s="33"/>
      <c r="G246" s="33"/>
      <c r="H246" s="33"/>
      <c r="I246" s="33"/>
      <c r="J246" s="33"/>
    </row>
    <row r="247" spans="1:10" ht="27.75" customHeight="1" x14ac:dyDescent="0.35">
      <c r="A247" s="33"/>
      <c r="B247" s="33"/>
      <c r="C247" s="33"/>
      <c r="D247" s="33"/>
      <c r="E247" s="33"/>
      <c r="F247" s="33"/>
      <c r="G247" s="33"/>
      <c r="H247" s="33"/>
      <c r="I247" s="33"/>
      <c r="J247" s="33"/>
    </row>
    <row r="248" spans="1:10" ht="27.75" customHeight="1" x14ac:dyDescent="0.35">
      <c r="A248" s="33"/>
      <c r="B248" s="33"/>
      <c r="C248" s="33"/>
      <c r="D248" s="33"/>
      <c r="E248" s="33"/>
      <c r="F248" s="33"/>
      <c r="G248" s="33"/>
      <c r="H248" s="33"/>
      <c r="I248" s="33"/>
      <c r="J248" s="33"/>
    </row>
    <row r="249" spans="1:10" ht="27.75" customHeight="1" x14ac:dyDescent="0.35">
      <c r="A249" s="33"/>
      <c r="B249" s="33"/>
      <c r="C249" s="33"/>
      <c r="D249" s="33"/>
      <c r="E249" s="33"/>
      <c r="F249" s="33"/>
      <c r="G249" s="33"/>
      <c r="H249" s="33"/>
      <c r="I249" s="33"/>
      <c r="J249" s="33"/>
    </row>
    <row r="250" spans="1:10" ht="27.75" customHeight="1" x14ac:dyDescent="0.35">
      <c r="A250" s="33"/>
      <c r="B250" s="33"/>
      <c r="C250" s="33"/>
      <c r="D250" s="33"/>
      <c r="E250" s="33"/>
      <c r="F250" s="33"/>
      <c r="G250" s="33"/>
      <c r="H250" s="33"/>
      <c r="I250" s="33"/>
      <c r="J250" s="33"/>
    </row>
    <row r="251" spans="1:10" ht="27.75" customHeight="1" x14ac:dyDescent="0.35">
      <c r="A251" s="33"/>
      <c r="B251" s="33"/>
      <c r="C251" s="33"/>
      <c r="D251" s="33"/>
      <c r="E251" s="33"/>
      <c r="F251" s="33"/>
      <c r="G251" s="33"/>
      <c r="H251" s="33"/>
      <c r="I251" s="33"/>
      <c r="J251" s="33"/>
    </row>
    <row r="252" spans="1:10" ht="27.75" customHeight="1" x14ac:dyDescent="0.35">
      <c r="A252" s="33"/>
      <c r="B252" s="33"/>
      <c r="C252" s="33"/>
      <c r="D252" s="33"/>
      <c r="E252" s="33"/>
      <c r="F252" s="33"/>
      <c r="G252" s="33"/>
      <c r="H252" s="33"/>
      <c r="I252" s="33"/>
      <c r="J252" s="33"/>
    </row>
    <row r="253" spans="1:10" ht="27.75" customHeight="1" x14ac:dyDescent="0.35">
      <c r="A253" s="33"/>
      <c r="B253" s="33"/>
      <c r="C253" s="33"/>
      <c r="D253" s="33"/>
      <c r="E253" s="33"/>
      <c r="F253" s="33"/>
      <c r="G253" s="33"/>
      <c r="H253" s="33"/>
      <c r="I253" s="33"/>
      <c r="J253" s="33"/>
    </row>
    <row r="254" spans="1:10" ht="27.75" customHeight="1" x14ac:dyDescent="0.35">
      <c r="A254" s="33"/>
      <c r="B254" s="33"/>
      <c r="C254" s="33"/>
      <c r="D254" s="33"/>
      <c r="E254" s="33"/>
      <c r="F254" s="33"/>
      <c r="G254" s="33"/>
      <c r="H254" s="33"/>
      <c r="I254" s="33"/>
      <c r="J254" s="33"/>
    </row>
    <row r="255" spans="1:10" ht="27.75" customHeight="1" x14ac:dyDescent="0.35">
      <c r="A255" s="33"/>
      <c r="B255" s="33"/>
      <c r="C255" s="33"/>
      <c r="D255" s="33"/>
      <c r="E255" s="33"/>
      <c r="F255" s="33"/>
      <c r="G255" s="33"/>
      <c r="H255" s="33"/>
      <c r="I255" s="33"/>
      <c r="J255" s="33"/>
    </row>
    <row r="256" spans="1:10" ht="27.75" customHeight="1" x14ac:dyDescent="0.35">
      <c r="A256" s="33"/>
      <c r="B256" s="33"/>
      <c r="C256" s="33"/>
      <c r="D256" s="33"/>
      <c r="E256" s="33"/>
      <c r="F256" s="33"/>
      <c r="G256" s="33"/>
      <c r="H256" s="33"/>
      <c r="I256" s="33"/>
      <c r="J256" s="33"/>
    </row>
    <row r="257" spans="1:10" ht="27.75" customHeight="1" x14ac:dyDescent="0.35">
      <c r="A257" s="33"/>
      <c r="B257" s="33"/>
      <c r="C257" s="33"/>
      <c r="D257" s="33"/>
      <c r="E257" s="33"/>
      <c r="F257" s="33"/>
      <c r="G257" s="33"/>
      <c r="H257" s="33"/>
      <c r="I257" s="33"/>
      <c r="J257" s="33"/>
    </row>
    <row r="258" spans="1:10" ht="27.75" customHeight="1" x14ac:dyDescent="0.35">
      <c r="A258" s="33"/>
      <c r="B258" s="33"/>
      <c r="C258" s="33"/>
      <c r="D258" s="33"/>
      <c r="E258" s="33"/>
      <c r="F258" s="33"/>
      <c r="G258" s="33"/>
      <c r="H258" s="33"/>
      <c r="I258" s="33"/>
      <c r="J258" s="33"/>
    </row>
    <row r="259" spans="1:10" ht="27.75" customHeight="1" x14ac:dyDescent="0.35">
      <c r="A259" s="33"/>
      <c r="B259" s="33"/>
      <c r="C259" s="33"/>
      <c r="D259" s="33"/>
      <c r="E259" s="33"/>
      <c r="F259" s="33"/>
      <c r="G259" s="33"/>
      <c r="H259" s="33"/>
      <c r="I259" s="33"/>
      <c r="J259" s="33"/>
    </row>
    <row r="260" spans="1:10" ht="27.75" customHeight="1" x14ac:dyDescent="0.35">
      <c r="A260" s="33"/>
      <c r="B260" s="33"/>
      <c r="C260" s="33"/>
      <c r="D260" s="33"/>
      <c r="E260" s="33"/>
      <c r="F260" s="33"/>
      <c r="G260" s="33"/>
      <c r="H260" s="33"/>
      <c r="I260" s="33"/>
      <c r="J260" s="33"/>
    </row>
    <row r="261" spans="1:10" ht="27.75" customHeight="1" x14ac:dyDescent="0.35">
      <c r="A261" s="33"/>
      <c r="B261" s="33"/>
      <c r="C261" s="33"/>
      <c r="D261" s="33"/>
      <c r="E261" s="33"/>
      <c r="F261" s="33"/>
      <c r="G261" s="33"/>
      <c r="H261" s="33"/>
      <c r="I261" s="33"/>
      <c r="J261" s="33"/>
    </row>
    <row r="262" spans="1:10" ht="27.75" customHeight="1" x14ac:dyDescent="0.35">
      <c r="A262" s="33"/>
      <c r="B262" s="33"/>
      <c r="C262" s="33"/>
      <c r="D262" s="33"/>
      <c r="E262" s="33"/>
      <c r="F262" s="33"/>
      <c r="G262" s="33"/>
      <c r="H262" s="33"/>
      <c r="I262" s="33"/>
      <c r="J262" s="33"/>
    </row>
    <row r="263" spans="1:10" ht="27.75" customHeight="1" x14ac:dyDescent="0.35">
      <c r="A263" s="33"/>
      <c r="B263" s="33"/>
      <c r="C263" s="33"/>
      <c r="D263" s="33"/>
      <c r="E263" s="33"/>
      <c r="F263" s="33"/>
      <c r="G263" s="33"/>
      <c r="H263" s="33"/>
      <c r="I263" s="33"/>
      <c r="J263" s="33"/>
    </row>
    <row r="264" spans="1:10" ht="27.75" customHeight="1" x14ac:dyDescent="0.35">
      <c r="A264" s="33"/>
      <c r="B264" s="33"/>
      <c r="C264" s="33"/>
      <c r="D264" s="33"/>
      <c r="E264" s="33"/>
      <c r="F264" s="33"/>
      <c r="G264" s="33"/>
      <c r="H264" s="33"/>
      <c r="I264" s="33"/>
      <c r="J264" s="33"/>
    </row>
    <row r="265" spans="1:10" ht="27.75" customHeight="1" x14ac:dyDescent="0.35">
      <c r="A265" s="33"/>
      <c r="B265" s="33"/>
      <c r="C265" s="33"/>
      <c r="D265" s="33"/>
      <c r="E265" s="33"/>
      <c r="F265" s="33"/>
      <c r="G265" s="33"/>
      <c r="H265" s="33"/>
      <c r="I265" s="33"/>
      <c r="J265" s="33"/>
    </row>
    <row r="266" spans="1:10" ht="27.75" customHeight="1" x14ac:dyDescent="0.35">
      <c r="A266" s="33"/>
      <c r="B266" s="33"/>
      <c r="C266" s="33"/>
      <c r="D266" s="33"/>
      <c r="E266" s="33"/>
      <c r="F266" s="33"/>
      <c r="G266" s="33"/>
      <c r="H266" s="33"/>
      <c r="I266" s="33"/>
      <c r="J266" s="33"/>
    </row>
    <row r="267" spans="1:10" ht="27.75" customHeight="1" x14ac:dyDescent="0.35">
      <c r="A267" s="33"/>
      <c r="B267" s="33"/>
      <c r="C267" s="33"/>
      <c r="D267" s="33"/>
      <c r="E267" s="33"/>
      <c r="F267" s="33"/>
      <c r="G267" s="33"/>
      <c r="H267" s="33"/>
      <c r="I267" s="33"/>
      <c r="J267" s="33"/>
    </row>
    <row r="268" spans="1:10" ht="27.75" customHeight="1" x14ac:dyDescent="0.35">
      <c r="A268" s="33"/>
      <c r="B268" s="33"/>
      <c r="C268" s="33"/>
      <c r="D268" s="33"/>
      <c r="E268" s="33"/>
      <c r="F268" s="33"/>
      <c r="G268" s="33"/>
      <c r="H268" s="33"/>
      <c r="I268" s="33"/>
      <c r="J268" s="33"/>
    </row>
    <row r="269" spans="1:10" ht="27.75" customHeight="1" x14ac:dyDescent="0.35">
      <c r="A269" s="33"/>
      <c r="B269" s="33"/>
      <c r="C269" s="33"/>
      <c r="D269" s="33"/>
      <c r="E269" s="33"/>
      <c r="F269" s="33"/>
      <c r="G269" s="33"/>
      <c r="H269" s="33"/>
      <c r="I269" s="33"/>
      <c r="J269" s="33"/>
    </row>
    <row r="270" spans="1:10" ht="27.75" customHeight="1" x14ac:dyDescent="0.35">
      <c r="A270" s="33"/>
      <c r="B270" s="33"/>
      <c r="C270" s="33"/>
      <c r="D270" s="33"/>
      <c r="E270" s="33"/>
      <c r="F270" s="33"/>
      <c r="G270" s="33"/>
      <c r="H270" s="33"/>
      <c r="I270" s="33"/>
      <c r="J270" s="33"/>
    </row>
    <row r="271" spans="1:10" ht="27.75" customHeight="1" x14ac:dyDescent="0.35">
      <c r="A271" s="33"/>
      <c r="B271" s="33"/>
      <c r="C271" s="33"/>
      <c r="D271" s="33"/>
      <c r="E271" s="33"/>
      <c r="F271" s="33"/>
      <c r="G271" s="33"/>
      <c r="H271" s="33"/>
      <c r="I271" s="33"/>
      <c r="J271" s="33"/>
    </row>
    <row r="272" spans="1:10" ht="27.75" customHeight="1" x14ac:dyDescent="0.35">
      <c r="A272" s="33"/>
      <c r="B272" s="33"/>
      <c r="C272" s="33"/>
      <c r="D272" s="33"/>
      <c r="E272" s="33"/>
      <c r="F272" s="33"/>
      <c r="G272" s="33"/>
      <c r="H272" s="33"/>
      <c r="I272" s="33"/>
      <c r="J272" s="33"/>
    </row>
    <row r="273" spans="1:10" ht="27.75" customHeight="1" x14ac:dyDescent="0.35">
      <c r="A273" s="33"/>
      <c r="B273" s="33"/>
      <c r="C273" s="33"/>
      <c r="D273" s="33"/>
      <c r="E273" s="33"/>
      <c r="F273" s="33"/>
      <c r="G273" s="33"/>
      <c r="H273" s="33"/>
      <c r="I273" s="33"/>
      <c r="J273" s="33"/>
    </row>
    <row r="274" spans="1:10" ht="27.75" customHeight="1" x14ac:dyDescent="0.35">
      <c r="A274" s="33"/>
      <c r="B274" s="33"/>
      <c r="C274" s="33"/>
      <c r="D274" s="33"/>
      <c r="E274" s="33"/>
      <c r="F274" s="33"/>
      <c r="G274" s="33"/>
      <c r="H274" s="33"/>
      <c r="I274" s="33"/>
      <c r="J274" s="33"/>
    </row>
    <row r="275" spans="1:10" ht="27.75" customHeight="1" x14ac:dyDescent="0.35">
      <c r="A275" s="33"/>
      <c r="B275" s="33"/>
      <c r="C275" s="33"/>
      <c r="D275" s="33"/>
      <c r="E275" s="33"/>
      <c r="F275" s="33"/>
      <c r="G275" s="33"/>
      <c r="H275" s="33"/>
      <c r="I275" s="33"/>
      <c r="J275" s="33"/>
    </row>
    <row r="276" spans="1:10" ht="27.75" customHeight="1" x14ac:dyDescent="0.35">
      <c r="A276" s="33"/>
      <c r="B276" s="33"/>
      <c r="C276" s="33"/>
      <c r="D276" s="33"/>
      <c r="E276" s="33"/>
      <c r="F276" s="33"/>
      <c r="G276" s="33"/>
      <c r="H276" s="33"/>
      <c r="I276" s="33"/>
      <c r="J276" s="33"/>
    </row>
    <row r="277" spans="1:10" ht="27.75" customHeight="1" x14ac:dyDescent="0.35">
      <c r="A277" s="33"/>
      <c r="B277" s="33"/>
      <c r="C277" s="33"/>
      <c r="D277" s="33"/>
      <c r="E277" s="33"/>
      <c r="F277" s="33"/>
      <c r="G277" s="33"/>
      <c r="H277" s="33"/>
      <c r="I277" s="33"/>
      <c r="J277" s="33"/>
    </row>
    <row r="278" spans="1:10" ht="27.75" customHeight="1" x14ac:dyDescent="0.35">
      <c r="A278" s="33"/>
      <c r="B278" s="33"/>
      <c r="C278" s="33"/>
      <c r="D278" s="33"/>
      <c r="E278" s="33"/>
      <c r="F278" s="33"/>
      <c r="G278" s="33"/>
      <c r="H278" s="33"/>
      <c r="I278" s="33"/>
      <c r="J278" s="33"/>
    </row>
    <row r="279" spans="1:10" ht="27.75" customHeight="1" x14ac:dyDescent="0.35">
      <c r="A279" s="33"/>
      <c r="B279" s="33"/>
      <c r="C279" s="33"/>
      <c r="D279" s="33"/>
      <c r="E279" s="33"/>
      <c r="F279" s="33"/>
      <c r="G279" s="33"/>
      <c r="H279" s="33"/>
      <c r="I279" s="33"/>
      <c r="J279" s="33"/>
    </row>
    <row r="280" spans="1:10" ht="27.75" customHeight="1" x14ac:dyDescent="0.35">
      <c r="A280" s="33"/>
      <c r="B280" s="33"/>
      <c r="C280" s="33"/>
      <c r="D280" s="33"/>
      <c r="E280" s="33"/>
      <c r="F280" s="33"/>
      <c r="G280" s="33"/>
      <c r="H280" s="33"/>
      <c r="I280" s="33"/>
      <c r="J280" s="33"/>
    </row>
    <row r="281" spans="1:10" ht="27.75" customHeight="1" x14ac:dyDescent="0.35">
      <c r="A281" s="33"/>
      <c r="B281" s="33"/>
      <c r="C281" s="33"/>
      <c r="D281" s="33"/>
      <c r="E281" s="33"/>
      <c r="F281" s="33"/>
      <c r="G281" s="33"/>
      <c r="H281" s="33"/>
      <c r="I281" s="33"/>
      <c r="J281" s="33"/>
    </row>
    <row r="282" spans="1:10" ht="27.75" customHeight="1" x14ac:dyDescent="0.35">
      <c r="A282" s="33"/>
      <c r="B282" s="33"/>
      <c r="C282" s="33"/>
      <c r="D282" s="33"/>
      <c r="E282" s="33"/>
      <c r="F282" s="33"/>
      <c r="G282" s="33"/>
      <c r="H282" s="33"/>
      <c r="I282" s="33"/>
      <c r="J282" s="33"/>
    </row>
    <row r="283" spans="1:10" ht="27.75" customHeight="1" x14ac:dyDescent="0.35">
      <c r="A283" s="33"/>
      <c r="B283" s="33"/>
      <c r="C283" s="33"/>
      <c r="D283" s="33"/>
      <c r="E283" s="33"/>
      <c r="F283" s="33"/>
      <c r="G283" s="33"/>
      <c r="H283" s="33"/>
      <c r="I283" s="33"/>
      <c r="J283" s="33"/>
    </row>
    <row r="284" spans="1:10" ht="27.75" customHeight="1" x14ac:dyDescent="0.35">
      <c r="A284" s="33"/>
      <c r="B284" s="33"/>
      <c r="C284" s="33"/>
      <c r="D284" s="33"/>
      <c r="E284" s="33"/>
      <c r="F284" s="33"/>
      <c r="G284" s="33"/>
      <c r="H284" s="33"/>
      <c r="I284" s="33"/>
      <c r="J284" s="33"/>
    </row>
    <row r="285" spans="1:10" ht="27.75" customHeight="1" x14ac:dyDescent="0.35">
      <c r="A285" s="33"/>
      <c r="B285" s="33"/>
      <c r="C285" s="33"/>
      <c r="D285" s="33"/>
      <c r="E285" s="33"/>
      <c r="F285" s="33"/>
      <c r="G285" s="33"/>
      <c r="H285" s="33"/>
      <c r="I285" s="33"/>
      <c r="J285" s="33"/>
    </row>
    <row r="286" spans="1:10" ht="27.75" customHeight="1" x14ac:dyDescent="0.35">
      <c r="A286" s="33"/>
      <c r="B286" s="33"/>
      <c r="C286" s="33"/>
      <c r="D286" s="33"/>
      <c r="E286" s="33"/>
      <c r="F286" s="33"/>
      <c r="G286" s="33"/>
      <c r="H286" s="33"/>
      <c r="I286" s="33"/>
      <c r="J286" s="33"/>
    </row>
    <row r="287" spans="1:10" ht="27.75" customHeight="1" x14ac:dyDescent="0.35">
      <c r="A287" s="33"/>
      <c r="B287" s="33"/>
      <c r="C287" s="33"/>
      <c r="D287" s="33"/>
      <c r="E287" s="33"/>
      <c r="F287" s="33"/>
      <c r="G287" s="33"/>
      <c r="H287" s="33"/>
      <c r="I287" s="33"/>
      <c r="J287" s="33"/>
    </row>
    <row r="288" spans="1:10" ht="27.75" customHeight="1" x14ac:dyDescent="0.35">
      <c r="A288" s="33"/>
      <c r="B288" s="33"/>
      <c r="C288" s="33"/>
      <c r="D288" s="33"/>
      <c r="E288" s="33"/>
      <c r="F288" s="33"/>
      <c r="G288" s="33"/>
      <c r="H288" s="33"/>
      <c r="I288" s="33"/>
      <c r="J288" s="33"/>
    </row>
    <row r="289" spans="1:10" ht="27.75" customHeight="1" x14ac:dyDescent="0.35">
      <c r="A289" s="33"/>
      <c r="B289" s="33"/>
      <c r="C289" s="33"/>
      <c r="D289" s="33"/>
      <c r="E289" s="33"/>
      <c r="F289" s="33"/>
      <c r="G289" s="33"/>
      <c r="H289" s="33"/>
      <c r="I289" s="33"/>
      <c r="J289" s="33"/>
    </row>
    <row r="290" spans="1:10" ht="27.75" customHeight="1" x14ac:dyDescent="0.35">
      <c r="A290" s="33"/>
      <c r="B290" s="33"/>
      <c r="C290" s="33"/>
      <c r="D290" s="33"/>
      <c r="E290" s="33"/>
      <c r="F290" s="33"/>
      <c r="G290" s="33"/>
      <c r="H290" s="33"/>
      <c r="I290" s="33"/>
      <c r="J290" s="33"/>
    </row>
    <row r="291" spans="1:10" ht="27.75" customHeight="1" x14ac:dyDescent="0.35">
      <c r="A291" s="33"/>
      <c r="B291" s="33"/>
      <c r="C291" s="33"/>
      <c r="D291" s="33"/>
      <c r="E291" s="33"/>
      <c r="F291" s="33"/>
      <c r="G291" s="33"/>
      <c r="H291" s="33"/>
      <c r="I291" s="33"/>
      <c r="J291" s="33"/>
    </row>
    <row r="292" spans="1:10" ht="27.75" customHeight="1" x14ac:dyDescent="0.35">
      <c r="A292" s="33"/>
      <c r="B292" s="33"/>
      <c r="C292" s="33"/>
      <c r="D292" s="33"/>
      <c r="E292" s="33"/>
      <c r="F292" s="33"/>
      <c r="G292" s="33"/>
      <c r="H292" s="33"/>
      <c r="I292" s="33"/>
      <c r="J292" s="33"/>
    </row>
    <row r="293" spans="1:10" ht="27.75" customHeight="1" x14ac:dyDescent="0.35">
      <c r="A293" s="33"/>
      <c r="B293" s="33"/>
      <c r="C293" s="33"/>
      <c r="D293" s="33"/>
      <c r="E293" s="33"/>
      <c r="F293" s="33"/>
      <c r="G293" s="33"/>
      <c r="H293" s="33"/>
      <c r="I293" s="33"/>
      <c r="J293" s="33"/>
    </row>
    <row r="294" spans="1:10" ht="27.75" customHeight="1" x14ac:dyDescent="0.35">
      <c r="A294" s="33"/>
      <c r="B294" s="33"/>
      <c r="C294" s="33"/>
      <c r="D294" s="33"/>
      <c r="E294" s="33"/>
      <c r="F294" s="33"/>
      <c r="G294" s="33"/>
      <c r="H294" s="33"/>
      <c r="I294" s="33"/>
      <c r="J294" s="33"/>
    </row>
    <row r="295" spans="1:10" ht="27.75" customHeight="1" x14ac:dyDescent="0.35">
      <c r="A295" s="33"/>
      <c r="B295" s="33"/>
      <c r="C295" s="33"/>
      <c r="D295" s="33"/>
      <c r="E295" s="33"/>
      <c r="F295" s="33"/>
      <c r="G295" s="33"/>
      <c r="H295" s="33"/>
      <c r="I295" s="33"/>
      <c r="J295" s="33"/>
    </row>
    <row r="296" spans="1:10" ht="27.75" customHeight="1" x14ac:dyDescent="0.35">
      <c r="A296" s="33"/>
      <c r="B296" s="33"/>
      <c r="C296" s="33"/>
      <c r="D296" s="33"/>
      <c r="E296" s="33"/>
      <c r="F296" s="33"/>
      <c r="G296" s="33"/>
      <c r="H296" s="33"/>
      <c r="I296" s="33"/>
      <c r="J296" s="33"/>
    </row>
    <row r="297" spans="1:10" ht="27.75" customHeight="1" x14ac:dyDescent="0.35">
      <c r="A297" s="33"/>
      <c r="B297" s="33"/>
      <c r="C297" s="33"/>
      <c r="D297" s="33"/>
      <c r="E297" s="33"/>
      <c r="F297" s="33"/>
      <c r="G297" s="33"/>
      <c r="H297" s="33"/>
      <c r="I297" s="33"/>
      <c r="J297" s="33"/>
    </row>
    <row r="298" spans="1:10" ht="27.75" customHeight="1" x14ac:dyDescent="0.35">
      <c r="A298" s="33"/>
      <c r="B298" s="33"/>
      <c r="C298" s="33"/>
      <c r="D298" s="33"/>
      <c r="E298" s="33"/>
      <c r="F298" s="33"/>
      <c r="G298" s="33"/>
      <c r="H298" s="33"/>
      <c r="I298" s="33"/>
      <c r="J298" s="33"/>
    </row>
    <row r="299" spans="1:10" ht="27.75" customHeight="1" x14ac:dyDescent="0.35">
      <c r="A299" s="33"/>
      <c r="B299" s="33"/>
      <c r="C299" s="33"/>
      <c r="D299" s="33"/>
      <c r="E299" s="33"/>
      <c r="F299" s="33"/>
      <c r="G299" s="33"/>
      <c r="H299" s="33"/>
      <c r="I299" s="33"/>
      <c r="J299" s="33"/>
    </row>
    <row r="300" spans="1:10" ht="27.75" customHeight="1" x14ac:dyDescent="0.35">
      <c r="A300" s="33"/>
      <c r="B300" s="33"/>
      <c r="C300" s="33"/>
      <c r="D300" s="33"/>
      <c r="E300" s="33"/>
      <c r="F300" s="33"/>
      <c r="G300" s="33"/>
      <c r="H300" s="33"/>
      <c r="I300" s="33"/>
      <c r="J300" s="33"/>
    </row>
    <row r="301" spans="1:10" ht="27.75" customHeight="1" x14ac:dyDescent="0.35">
      <c r="A301" s="33"/>
      <c r="B301" s="33"/>
      <c r="C301" s="33"/>
      <c r="D301" s="33"/>
      <c r="E301" s="33"/>
      <c r="F301" s="33"/>
      <c r="G301" s="33"/>
      <c r="H301" s="33"/>
      <c r="I301" s="33"/>
      <c r="J301" s="33"/>
    </row>
    <row r="302" spans="1:10" ht="27.75" customHeight="1" x14ac:dyDescent="0.35">
      <c r="A302" s="33"/>
      <c r="B302" s="33"/>
      <c r="C302" s="33"/>
      <c r="D302" s="33"/>
      <c r="E302" s="33"/>
      <c r="F302" s="33"/>
      <c r="G302" s="33"/>
      <c r="H302" s="33"/>
      <c r="I302" s="33"/>
      <c r="J302" s="33"/>
    </row>
    <row r="303" spans="1:10" ht="27.75" customHeight="1" x14ac:dyDescent="0.35">
      <c r="A303" s="33"/>
      <c r="B303" s="33"/>
      <c r="C303" s="33"/>
      <c r="D303" s="33"/>
      <c r="E303" s="33"/>
      <c r="F303" s="33"/>
      <c r="G303" s="33"/>
      <c r="H303" s="33"/>
      <c r="I303" s="33"/>
      <c r="J303" s="33"/>
    </row>
    <row r="304" spans="1:10" ht="27.75" customHeight="1" x14ac:dyDescent="0.35">
      <c r="A304" s="33"/>
      <c r="B304" s="33"/>
      <c r="C304" s="33"/>
      <c r="D304" s="33"/>
      <c r="E304" s="33"/>
      <c r="F304" s="33"/>
      <c r="G304" s="33"/>
      <c r="H304" s="33"/>
      <c r="I304" s="33"/>
      <c r="J304" s="33"/>
    </row>
    <row r="305" spans="1:10" ht="27.75" customHeight="1" x14ac:dyDescent="0.35">
      <c r="A305" s="33"/>
      <c r="B305" s="33"/>
      <c r="C305" s="33"/>
      <c r="D305" s="33"/>
      <c r="E305" s="33"/>
      <c r="F305" s="33"/>
      <c r="G305" s="33"/>
      <c r="H305" s="33"/>
      <c r="I305" s="33"/>
      <c r="J305" s="33"/>
    </row>
    <row r="306" spans="1:10" ht="27.75" customHeight="1" x14ac:dyDescent="0.35">
      <c r="A306" s="33"/>
      <c r="B306" s="33"/>
      <c r="C306" s="33"/>
      <c r="D306" s="33"/>
      <c r="E306" s="33"/>
      <c r="F306" s="33"/>
      <c r="G306" s="33"/>
      <c r="H306" s="33"/>
      <c r="I306" s="33"/>
      <c r="J306" s="33"/>
    </row>
    <row r="307" spans="1:10" ht="27.75" customHeight="1" x14ac:dyDescent="0.35">
      <c r="A307" s="33"/>
      <c r="B307" s="35"/>
      <c r="C307" s="35"/>
      <c r="D307" s="35"/>
      <c r="E307" s="35"/>
      <c r="F307" s="35"/>
      <c r="G307" s="35"/>
      <c r="H307" s="35"/>
      <c r="I307" s="35"/>
      <c r="J307" s="35"/>
    </row>
    <row r="308" spans="1:10" ht="27.75" customHeight="1" x14ac:dyDescent="0.35">
      <c r="A308" s="34"/>
      <c r="B308" s="33"/>
      <c r="C308" s="33"/>
      <c r="D308" s="33"/>
      <c r="E308" s="33"/>
      <c r="F308" s="33"/>
      <c r="G308" s="33"/>
      <c r="H308" s="33"/>
      <c r="I308" s="33"/>
      <c r="J308" s="33"/>
    </row>
    <row r="309" spans="1:10" ht="27.75" customHeight="1" x14ac:dyDescent="0.35">
      <c r="A309" s="36"/>
      <c r="B309" s="33"/>
      <c r="C309" s="33"/>
      <c r="D309" s="33"/>
      <c r="E309" s="33"/>
      <c r="F309" s="33"/>
      <c r="G309" s="33"/>
      <c r="H309" s="33"/>
      <c r="I309" s="33"/>
      <c r="J309" s="33"/>
    </row>
    <row r="310" spans="1:10" ht="27.75" customHeight="1" x14ac:dyDescent="0.35">
      <c r="A310" s="36"/>
      <c r="B310" s="33"/>
      <c r="C310" s="33"/>
      <c r="D310" s="33"/>
      <c r="E310" s="33"/>
      <c r="F310" s="33"/>
      <c r="G310" s="33"/>
      <c r="H310" s="33"/>
      <c r="I310" s="33"/>
      <c r="J310" s="33"/>
    </row>
    <row r="311" spans="1:10" ht="27.75" customHeight="1" x14ac:dyDescent="0.35">
      <c r="A311" s="36"/>
      <c r="B311" s="33"/>
      <c r="C311" s="33"/>
      <c r="D311" s="33"/>
      <c r="E311" s="33"/>
      <c r="F311" s="33"/>
      <c r="G311" s="33"/>
      <c r="H311" s="33"/>
      <c r="I311" s="33"/>
      <c r="J311" s="33"/>
    </row>
    <row r="312" spans="1:10" ht="27.75" customHeight="1" x14ac:dyDescent="0.35">
      <c r="A312" s="36"/>
      <c r="B312" s="33"/>
      <c r="C312" s="33"/>
      <c r="D312" s="33"/>
      <c r="E312" s="33"/>
      <c r="F312" s="33"/>
      <c r="G312" s="33"/>
      <c r="H312" s="33"/>
      <c r="I312" s="33"/>
      <c r="J312" s="33"/>
    </row>
    <row r="313" spans="1:10" ht="27.75" customHeight="1" x14ac:dyDescent="0.35">
      <c r="A313" s="36"/>
      <c r="B313" s="33"/>
      <c r="C313" s="33"/>
      <c r="D313" s="33"/>
      <c r="E313" s="33"/>
      <c r="F313" s="33"/>
      <c r="G313" s="33"/>
      <c r="H313" s="33"/>
      <c r="I313" s="33"/>
      <c r="J313" s="33"/>
    </row>
    <row r="314" spans="1:10" ht="27.75" customHeight="1" x14ac:dyDescent="0.35">
      <c r="A314" s="36"/>
      <c r="B314" s="33"/>
      <c r="C314" s="33"/>
      <c r="D314" s="33"/>
      <c r="E314" s="33"/>
      <c r="F314" s="33"/>
      <c r="G314" s="33"/>
      <c r="H314" s="33"/>
      <c r="I314" s="33"/>
      <c r="J314" s="33"/>
    </row>
    <row r="315" spans="1:10" ht="27.75" customHeight="1" x14ac:dyDescent="0.35">
      <c r="A315" s="36"/>
      <c r="B315" s="33"/>
      <c r="C315" s="33"/>
      <c r="D315" s="33"/>
      <c r="E315" s="33"/>
      <c r="F315" s="33"/>
      <c r="G315" s="33"/>
      <c r="H315" s="33"/>
      <c r="I315" s="33"/>
      <c r="J315" s="33"/>
    </row>
    <row r="316" spans="1:10" ht="27.75" customHeight="1" x14ac:dyDescent="0.35">
      <c r="A316" s="36"/>
      <c r="B316" s="33"/>
      <c r="C316" s="33"/>
      <c r="D316" s="33"/>
      <c r="E316" s="33"/>
      <c r="F316" s="33"/>
      <c r="G316" s="33"/>
      <c r="H316" s="33"/>
      <c r="I316" s="33"/>
      <c r="J316" s="33"/>
    </row>
    <row r="317" spans="1:10" ht="27.75" customHeight="1" x14ac:dyDescent="0.35">
      <c r="A317" s="36"/>
      <c r="B317" s="33"/>
      <c r="C317" s="33"/>
      <c r="D317" s="33"/>
      <c r="E317" s="33"/>
      <c r="F317" s="33"/>
      <c r="G317" s="33"/>
      <c r="H317" s="33"/>
      <c r="I317" s="33"/>
      <c r="J317" s="33"/>
    </row>
    <row r="318" spans="1:10" ht="27.75" customHeight="1" x14ac:dyDescent="0.35">
      <c r="A318" s="36"/>
      <c r="B318" s="33"/>
      <c r="C318" s="33"/>
      <c r="D318" s="33"/>
      <c r="E318" s="33"/>
      <c r="F318" s="33"/>
      <c r="G318" s="33"/>
      <c r="H318" s="33"/>
      <c r="I318" s="33"/>
      <c r="J318" s="33"/>
    </row>
    <row r="319" spans="1:10" ht="27.75" customHeight="1" x14ac:dyDescent="0.35">
      <c r="A319" s="36"/>
      <c r="B319" s="33"/>
      <c r="C319" s="33"/>
      <c r="D319" s="33"/>
      <c r="E319" s="33"/>
      <c r="F319" s="33"/>
      <c r="G319" s="33"/>
      <c r="H319" s="33"/>
      <c r="I319" s="33"/>
      <c r="J319" s="33"/>
    </row>
    <row r="320" spans="1:10" ht="27.75" customHeight="1" x14ac:dyDescent="0.35">
      <c r="A320" s="36"/>
      <c r="B320" s="38"/>
      <c r="C320" s="38"/>
      <c r="D320" s="38"/>
      <c r="E320" s="38"/>
      <c r="F320" s="38"/>
      <c r="G320" s="38"/>
      <c r="H320" s="38"/>
      <c r="I320" s="38"/>
      <c r="J320" s="38"/>
    </row>
    <row r="321" spans="1:10" ht="27.75" customHeight="1" x14ac:dyDescent="0.35">
      <c r="A321" s="37"/>
      <c r="B321" s="33"/>
      <c r="C321" s="33"/>
      <c r="D321" s="33"/>
      <c r="E321" s="33"/>
      <c r="F321" s="33"/>
      <c r="G321" s="33"/>
      <c r="H321" s="33"/>
      <c r="I321" s="33"/>
      <c r="J321" s="33"/>
    </row>
    <row r="322" spans="1:10" x14ac:dyDescent="0.35">
      <c r="A322" s="33"/>
      <c r="B322" s="33"/>
      <c r="C322" s="33"/>
      <c r="D322" s="33"/>
      <c r="E322" s="33"/>
      <c r="F322" s="33"/>
      <c r="G322" s="33"/>
      <c r="H322" s="33"/>
      <c r="I322" s="33"/>
      <c r="J322" s="33"/>
    </row>
    <row r="323" spans="1:10" x14ac:dyDescent="0.35">
      <c r="A323" s="33"/>
      <c r="B323" s="33"/>
      <c r="C323" s="33"/>
      <c r="D323" s="33"/>
      <c r="E323" s="33"/>
      <c r="F323" s="33"/>
      <c r="G323" s="33"/>
      <c r="H323" s="33"/>
      <c r="I323" s="33"/>
      <c r="J323" s="33"/>
    </row>
    <row r="324" spans="1:10" x14ac:dyDescent="0.35">
      <c r="A324" s="33"/>
      <c r="B324" s="33"/>
      <c r="C324" s="33"/>
      <c r="D324" s="33"/>
      <c r="E324" s="33"/>
      <c r="F324" s="33"/>
      <c r="G324" s="33"/>
      <c r="H324" s="33"/>
      <c r="I324" s="33"/>
      <c r="J324" s="33"/>
    </row>
    <row r="325" spans="1:10" x14ac:dyDescent="0.35">
      <c r="A325" s="33"/>
      <c r="B325" s="33"/>
      <c r="C325" s="33"/>
      <c r="D325" s="33"/>
      <c r="E325" s="33"/>
      <c r="F325" s="33"/>
      <c r="G325" s="33"/>
      <c r="H325" s="33"/>
      <c r="I325" s="33"/>
      <c r="J325" s="33"/>
    </row>
    <row r="326" spans="1:10" x14ac:dyDescent="0.35">
      <c r="A326" s="33"/>
      <c r="B326" s="33"/>
      <c r="C326" s="33"/>
      <c r="D326" s="33"/>
      <c r="E326" s="33"/>
      <c r="F326" s="33"/>
      <c r="G326" s="33"/>
      <c r="H326" s="33"/>
      <c r="I326" s="33"/>
      <c r="J326" s="33"/>
    </row>
    <row r="327" spans="1:10" x14ac:dyDescent="0.35">
      <c r="A327" s="33"/>
      <c r="B327" s="33"/>
      <c r="C327" s="33"/>
      <c r="D327" s="33"/>
      <c r="E327" s="33"/>
      <c r="F327" s="33"/>
      <c r="G327" s="33"/>
      <c r="H327" s="33"/>
      <c r="I327" s="33"/>
      <c r="J327" s="33"/>
    </row>
    <row r="328" spans="1:10" x14ac:dyDescent="0.35">
      <c r="A328" s="33"/>
      <c r="B328" s="33"/>
      <c r="C328" s="33"/>
      <c r="D328" s="33"/>
      <c r="E328" s="33"/>
      <c r="F328" s="33"/>
      <c r="G328" s="33"/>
      <c r="H328" s="33"/>
      <c r="I328" s="33"/>
      <c r="J328" s="33"/>
    </row>
    <row r="329" spans="1:10" x14ac:dyDescent="0.35">
      <c r="A329" s="33"/>
      <c r="B329" s="33"/>
      <c r="C329" s="33"/>
      <c r="D329" s="33"/>
      <c r="E329" s="33"/>
      <c r="F329" s="33"/>
      <c r="G329" s="33"/>
      <c r="H329" s="33"/>
      <c r="I329" s="33"/>
      <c r="J329" s="33"/>
    </row>
    <row r="330" spans="1:10" x14ac:dyDescent="0.35">
      <c r="A330" s="33"/>
      <c r="B330" s="33"/>
      <c r="C330" s="33"/>
      <c r="D330" s="33"/>
      <c r="E330" s="33"/>
      <c r="F330" s="33"/>
      <c r="G330" s="33"/>
      <c r="H330" s="33"/>
      <c r="I330" s="33"/>
      <c r="J330" s="33"/>
    </row>
    <row r="331" spans="1:10" x14ac:dyDescent="0.35">
      <c r="A331" s="33"/>
      <c r="B331" s="33"/>
      <c r="C331" s="33"/>
      <c r="D331" s="33"/>
      <c r="E331" s="33"/>
      <c r="F331" s="33"/>
      <c r="G331" s="33"/>
      <c r="H331" s="33"/>
      <c r="I331" s="33"/>
      <c r="J331" s="33"/>
    </row>
    <row r="332" spans="1:10" x14ac:dyDescent="0.35">
      <c r="A332" s="33"/>
      <c r="B332" s="33"/>
      <c r="C332" s="33"/>
      <c r="D332" s="33"/>
      <c r="E332" s="33"/>
      <c r="F332" s="33"/>
      <c r="G332" s="33"/>
      <c r="H332" s="33"/>
      <c r="I332" s="33"/>
      <c r="J332" s="33"/>
    </row>
    <row r="333" spans="1:10" x14ac:dyDescent="0.35">
      <c r="A333" s="33"/>
      <c r="B333" s="33"/>
      <c r="C333" s="33"/>
      <c r="D333" s="33"/>
      <c r="E333" s="33"/>
      <c r="F333" s="33"/>
      <c r="G333" s="33"/>
      <c r="H333" s="33"/>
      <c r="I333" s="33"/>
      <c r="J333" s="33"/>
    </row>
    <row r="334" spans="1:10" x14ac:dyDescent="0.35">
      <c r="A334" s="33"/>
      <c r="B334" s="33"/>
      <c r="C334" s="33"/>
      <c r="D334" s="33"/>
      <c r="E334" s="33"/>
      <c r="F334" s="33"/>
      <c r="G334" s="33"/>
      <c r="H334" s="33"/>
      <c r="I334" s="33"/>
      <c r="J334" s="33"/>
    </row>
    <row r="335" spans="1:10" x14ac:dyDescent="0.35">
      <c r="A335" s="33"/>
      <c r="B335" s="33"/>
      <c r="C335" s="33"/>
      <c r="D335" s="33"/>
      <c r="E335" s="33"/>
      <c r="F335" s="33"/>
      <c r="G335" s="33"/>
      <c r="H335" s="33"/>
      <c r="I335" s="33"/>
      <c r="J335" s="33"/>
    </row>
    <row r="336" spans="1:10" x14ac:dyDescent="0.35">
      <c r="A336" s="33"/>
      <c r="B336" s="33"/>
      <c r="C336" s="33"/>
      <c r="D336" s="33"/>
      <c r="E336" s="33"/>
      <c r="F336" s="33"/>
      <c r="G336" s="33"/>
      <c r="H336" s="33"/>
      <c r="I336" s="33"/>
      <c r="J336" s="33"/>
    </row>
    <row r="337" spans="1:10" x14ac:dyDescent="0.35">
      <c r="A337" s="33"/>
      <c r="B337" s="33"/>
      <c r="C337" s="33"/>
      <c r="D337" s="33"/>
      <c r="E337" s="33"/>
      <c r="F337" s="33"/>
      <c r="G337" s="33"/>
      <c r="H337" s="33"/>
      <c r="I337" s="33"/>
      <c r="J337" s="33"/>
    </row>
    <row r="338" spans="1:10" x14ac:dyDescent="0.35">
      <c r="A338" s="33"/>
      <c r="B338" s="33"/>
      <c r="C338" s="33"/>
      <c r="D338" s="33"/>
      <c r="E338" s="33"/>
      <c r="F338" s="33"/>
      <c r="G338" s="33"/>
      <c r="H338" s="33"/>
      <c r="I338" s="33"/>
      <c r="J338" s="33"/>
    </row>
    <row r="339" spans="1:10" x14ac:dyDescent="0.35">
      <c r="A339" s="33"/>
      <c r="B339" s="33"/>
      <c r="C339" s="33"/>
      <c r="D339" s="33"/>
      <c r="E339" s="33"/>
      <c r="F339" s="33"/>
      <c r="G339" s="33"/>
      <c r="H339" s="33"/>
      <c r="I339" s="33"/>
      <c r="J339" s="33"/>
    </row>
    <row r="340" spans="1:10" x14ac:dyDescent="0.35">
      <c r="A340" s="33"/>
      <c r="B340" s="33"/>
      <c r="C340" s="33"/>
      <c r="D340" s="33"/>
      <c r="E340" s="33"/>
      <c r="F340" s="33"/>
      <c r="G340" s="33"/>
      <c r="H340" s="33"/>
      <c r="I340" s="33"/>
      <c r="J340" s="33"/>
    </row>
    <row r="341" spans="1:10" x14ac:dyDescent="0.35">
      <c r="A341" s="33"/>
      <c r="B341" s="33"/>
      <c r="C341" s="33"/>
      <c r="D341" s="33"/>
      <c r="E341" s="33"/>
      <c r="F341" s="33"/>
      <c r="G341" s="33"/>
      <c r="H341" s="33"/>
      <c r="I341" s="33"/>
      <c r="J341" s="33"/>
    </row>
    <row r="342" spans="1:10" x14ac:dyDescent="0.35">
      <c r="A342" s="33"/>
      <c r="B342" s="33"/>
      <c r="C342" s="33"/>
      <c r="D342" s="33"/>
      <c r="E342" s="33"/>
      <c r="F342" s="33"/>
      <c r="G342" s="33"/>
      <c r="H342" s="33"/>
      <c r="I342" s="33"/>
      <c r="J342" s="33"/>
    </row>
    <row r="343" spans="1:10" x14ac:dyDescent="0.35">
      <c r="A343" s="33"/>
      <c r="B343" s="33"/>
      <c r="C343" s="33"/>
      <c r="D343" s="33"/>
      <c r="E343" s="33"/>
      <c r="F343" s="33"/>
      <c r="G343" s="33"/>
      <c r="H343" s="33"/>
      <c r="I343" s="33"/>
      <c r="J343" s="33"/>
    </row>
    <row r="344" spans="1:10" x14ac:dyDescent="0.35">
      <c r="A344" s="33"/>
      <c r="B344" s="33"/>
      <c r="C344" s="33"/>
      <c r="D344" s="33"/>
      <c r="E344" s="33"/>
      <c r="F344" s="33"/>
      <c r="G344" s="33"/>
      <c r="H344" s="33"/>
      <c r="I344" s="33"/>
      <c r="J344" s="33"/>
    </row>
    <row r="345" spans="1:10" x14ac:dyDescent="0.35">
      <c r="A345" s="33"/>
      <c r="B345" s="33"/>
      <c r="C345" s="33"/>
      <c r="D345" s="33"/>
      <c r="E345" s="33"/>
      <c r="F345" s="33"/>
      <c r="G345" s="33"/>
      <c r="H345" s="33"/>
      <c r="I345" s="33"/>
      <c r="J345" s="33"/>
    </row>
    <row r="346" spans="1:10" x14ac:dyDescent="0.35">
      <c r="A346" s="33"/>
      <c r="B346" s="33"/>
      <c r="C346" s="33"/>
      <c r="D346" s="33"/>
      <c r="E346" s="33"/>
      <c r="F346" s="33"/>
      <c r="G346" s="33"/>
      <c r="H346" s="33"/>
      <c r="I346" s="33"/>
      <c r="J346" s="33"/>
    </row>
    <row r="347" spans="1:10" x14ac:dyDescent="0.35">
      <c r="A347" s="33"/>
      <c r="B347" s="33"/>
      <c r="C347" s="33"/>
      <c r="D347" s="33"/>
      <c r="E347" s="33"/>
      <c r="F347" s="33"/>
      <c r="G347" s="33"/>
      <c r="H347" s="33"/>
      <c r="I347" s="33"/>
      <c r="J347" s="33"/>
    </row>
    <row r="348" spans="1:10" x14ac:dyDescent="0.35">
      <c r="A348" s="33"/>
      <c r="B348" s="33"/>
      <c r="C348" s="33"/>
      <c r="D348" s="33"/>
      <c r="E348" s="33"/>
      <c r="F348" s="33"/>
      <c r="G348" s="33"/>
      <c r="H348" s="33"/>
      <c r="I348" s="33"/>
      <c r="J348" s="33"/>
    </row>
    <row r="349" spans="1:10" x14ac:dyDescent="0.35">
      <c r="A349" s="33"/>
      <c r="B349" s="33"/>
      <c r="C349" s="33"/>
      <c r="D349" s="33"/>
      <c r="E349" s="33"/>
      <c r="F349" s="33"/>
      <c r="G349" s="33"/>
      <c r="H349" s="33"/>
      <c r="I349" s="33"/>
      <c r="J349" s="33"/>
    </row>
    <row r="350" spans="1:10" x14ac:dyDescent="0.35">
      <c r="A350" s="33"/>
      <c r="B350" s="33"/>
      <c r="C350" s="33"/>
      <c r="D350" s="33"/>
      <c r="E350" s="33"/>
      <c r="F350" s="33"/>
      <c r="G350" s="33"/>
      <c r="H350" s="33"/>
      <c r="I350" s="33"/>
      <c r="J350" s="33"/>
    </row>
    <row r="351" spans="1:10" x14ac:dyDescent="0.35">
      <c r="A351" s="33"/>
      <c r="B351" s="33"/>
      <c r="C351" s="33"/>
      <c r="D351" s="33"/>
      <c r="E351" s="33"/>
      <c r="F351" s="33"/>
      <c r="G351" s="33"/>
      <c r="H351" s="33"/>
      <c r="I351" s="33"/>
      <c r="J351" s="33"/>
    </row>
    <row r="352" spans="1:10" x14ac:dyDescent="0.35">
      <c r="A352" s="33"/>
      <c r="B352" s="33"/>
      <c r="C352" s="33"/>
      <c r="D352" s="33"/>
      <c r="E352" s="33"/>
      <c r="F352" s="33"/>
      <c r="G352" s="33"/>
      <c r="H352" s="33"/>
      <c r="I352" s="33"/>
      <c r="J352" s="33"/>
    </row>
    <row r="353" spans="1:10" x14ac:dyDescent="0.35">
      <c r="A353" s="33"/>
      <c r="B353" s="33"/>
      <c r="C353" s="33"/>
      <c r="D353" s="33"/>
      <c r="E353" s="33"/>
      <c r="F353" s="33"/>
      <c r="G353" s="33"/>
      <c r="H353" s="33"/>
      <c r="I353" s="33"/>
      <c r="J353" s="33"/>
    </row>
    <row r="354" spans="1:10" x14ac:dyDescent="0.35">
      <c r="A354" s="33"/>
      <c r="B354" s="33"/>
      <c r="C354" s="33"/>
      <c r="D354" s="33"/>
      <c r="E354" s="33"/>
      <c r="F354" s="33"/>
      <c r="G354" s="33"/>
      <c r="H354" s="33"/>
      <c r="I354" s="33"/>
      <c r="J354" s="33"/>
    </row>
    <row r="355" spans="1:10" x14ac:dyDescent="0.35">
      <c r="A355" s="33"/>
      <c r="B355" s="33"/>
      <c r="C355" s="33"/>
      <c r="D355" s="33"/>
      <c r="E355" s="33"/>
      <c r="F355" s="33"/>
      <c r="G355" s="33"/>
      <c r="H355" s="33"/>
      <c r="I355" s="33"/>
      <c r="J355" s="33"/>
    </row>
    <row r="356" spans="1:10" x14ac:dyDescent="0.35">
      <c r="A356" s="33"/>
      <c r="B356" s="33"/>
      <c r="C356" s="33"/>
      <c r="D356" s="33"/>
      <c r="E356" s="33"/>
      <c r="F356" s="33"/>
      <c r="G356" s="33"/>
      <c r="H356" s="33"/>
      <c r="I356" s="33"/>
      <c r="J356" s="33"/>
    </row>
    <row r="357" spans="1:10" x14ac:dyDescent="0.35">
      <c r="A357" s="33"/>
      <c r="B357" s="33"/>
      <c r="C357" s="33"/>
      <c r="D357" s="33"/>
      <c r="E357" s="33"/>
      <c r="F357" s="33"/>
      <c r="G357" s="33"/>
      <c r="H357" s="33"/>
      <c r="I357" s="33"/>
      <c r="J357" s="33"/>
    </row>
    <row r="358" spans="1:10" x14ac:dyDescent="0.35">
      <c r="A358" s="33"/>
      <c r="B358" s="33"/>
      <c r="C358" s="33"/>
      <c r="D358" s="33"/>
      <c r="E358" s="33"/>
      <c r="F358" s="33"/>
      <c r="G358" s="33"/>
      <c r="H358" s="33"/>
      <c r="I358" s="33"/>
      <c r="J358" s="33"/>
    </row>
    <row r="359" spans="1:10" x14ac:dyDescent="0.35">
      <c r="A359" s="33"/>
      <c r="B359" s="33"/>
      <c r="C359" s="33"/>
      <c r="D359" s="33"/>
      <c r="E359" s="33"/>
      <c r="F359" s="33"/>
      <c r="G359" s="33"/>
      <c r="H359" s="33"/>
      <c r="I359" s="33"/>
      <c r="J359" s="33"/>
    </row>
    <row r="360" spans="1:10" x14ac:dyDescent="0.35">
      <c r="A360" s="33"/>
      <c r="B360" s="33"/>
      <c r="C360" s="33"/>
      <c r="D360" s="33"/>
      <c r="E360" s="33"/>
      <c r="F360" s="33"/>
      <c r="G360" s="33"/>
      <c r="H360" s="33"/>
      <c r="I360" s="33"/>
      <c r="J360" s="33"/>
    </row>
    <row r="361" spans="1:10" x14ac:dyDescent="0.35">
      <c r="A361" s="33"/>
      <c r="B361" s="33"/>
      <c r="C361" s="33"/>
      <c r="D361" s="33"/>
      <c r="E361" s="33"/>
      <c r="F361" s="33"/>
      <c r="G361" s="33"/>
      <c r="H361" s="33"/>
      <c r="I361" s="33"/>
      <c r="J361" s="33"/>
    </row>
    <row r="362" spans="1:10" x14ac:dyDescent="0.35">
      <c r="A362" s="33"/>
      <c r="B362" s="33"/>
      <c r="C362" s="33"/>
      <c r="D362" s="33"/>
      <c r="E362" s="33"/>
      <c r="F362" s="33"/>
      <c r="G362" s="33"/>
      <c r="H362" s="33"/>
      <c r="I362" s="33"/>
      <c r="J362" s="33"/>
    </row>
    <row r="363" spans="1:10" x14ac:dyDescent="0.35">
      <c r="A363" s="33"/>
      <c r="B363" s="33"/>
      <c r="C363" s="33"/>
      <c r="D363" s="33"/>
      <c r="E363" s="33"/>
      <c r="F363" s="33"/>
      <c r="G363" s="33"/>
      <c r="H363" s="33"/>
      <c r="I363" s="33"/>
      <c r="J363" s="33"/>
    </row>
    <row r="364" spans="1:10" x14ac:dyDescent="0.35">
      <c r="A364" s="33"/>
      <c r="B364" s="33"/>
      <c r="C364" s="33"/>
      <c r="D364" s="33"/>
      <c r="E364" s="33"/>
      <c r="F364" s="33"/>
      <c r="G364" s="33"/>
      <c r="H364" s="33"/>
      <c r="I364" s="33"/>
      <c r="J364" s="33"/>
    </row>
    <row r="365" spans="1:10" x14ac:dyDescent="0.35">
      <c r="A365" s="33"/>
      <c r="B365" s="33"/>
      <c r="C365" s="33"/>
      <c r="D365" s="33"/>
      <c r="E365" s="33"/>
      <c r="F365" s="33"/>
      <c r="G365" s="33"/>
      <c r="H365" s="33"/>
      <c r="I365" s="33"/>
      <c r="J365" s="33"/>
    </row>
    <row r="366" spans="1:10" x14ac:dyDescent="0.35">
      <c r="A366" s="33"/>
      <c r="B366" s="33"/>
      <c r="C366" s="33"/>
      <c r="D366" s="33"/>
      <c r="E366" s="33"/>
      <c r="F366" s="33"/>
      <c r="G366" s="33"/>
      <c r="H366" s="33"/>
      <c r="I366" s="33"/>
      <c r="J366" s="33"/>
    </row>
    <row r="367" spans="1:10" x14ac:dyDescent="0.35">
      <c r="A367" s="33"/>
      <c r="B367" s="33"/>
      <c r="C367" s="33"/>
      <c r="D367" s="33"/>
      <c r="E367" s="33"/>
      <c r="F367" s="33"/>
      <c r="G367" s="33"/>
      <c r="H367" s="33"/>
      <c r="I367" s="33"/>
      <c r="J367" s="33"/>
    </row>
    <row r="368" spans="1:10" x14ac:dyDescent="0.35">
      <c r="A368" s="33"/>
      <c r="B368" s="39"/>
      <c r="C368" s="39"/>
      <c r="D368" s="39"/>
      <c r="E368" s="39"/>
      <c r="F368" s="39"/>
      <c r="G368" s="39"/>
      <c r="H368" s="39"/>
      <c r="I368" s="39"/>
      <c r="J368" s="39"/>
    </row>
    <row r="369" spans="1:1" x14ac:dyDescent="0.35">
      <c r="A369" s="39"/>
    </row>
  </sheetData>
  <mergeCells count="11">
    <mergeCell ref="A1:J1"/>
    <mergeCell ref="A2:J2"/>
    <mergeCell ref="A3:J3"/>
    <mergeCell ref="A4:J4"/>
    <mergeCell ref="A5:A6"/>
    <mergeCell ref="B5:B6"/>
    <mergeCell ref="C5:C6"/>
    <mergeCell ref="D5:E6"/>
    <mergeCell ref="F5:G5"/>
    <mergeCell ref="H5:I5"/>
    <mergeCell ref="J5:J6"/>
  </mergeCells>
  <phoneticPr fontId="1" type="noConversion"/>
  <pageMargins left="0.25" right="0.25" top="0.75" bottom="0.75" header="0.3" footer="0.3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38"/>
  <sheetViews>
    <sheetView view="pageBreakPreview" topLeftCell="A5" zoomScale="55" zoomScaleNormal="70" zoomScaleSheetLayoutView="55" workbookViewId="0">
      <selection activeCell="B19" sqref="B19:B21"/>
    </sheetView>
  </sheetViews>
  <sheetFormatPr defaultRowHeight="21.75" x14ac:dyDescent="0.4"/>
  <cols>
    <col min="1" max="1" width="7.85546875" style="167" customWidth="1"/>
    <col min="2" max="2" width="22.7109375" style="168" customWidth="1"/>
    <col min="3" max="3" width="9.5703125" style="167" customWidth="1"/>
    <col min="4" max="4" width="38.28515625" style="168" customWidth="1"/>
    <col min="5" max="5" width="10.28515625" style="167" customWidth="1"/>
    <col min="6" max="6" width="9.140625" style="167" customWidth="1"/>
    <col min="7" max="7" width="8" style="167" customWidth="1"/>
    <col min="8" max="8" width="8.140625" style="167" customWidth="1"/>
    <col min="9" max="9" width="7.5703125" style="167" customWidth="1"/>
    <col min="10" max="10" width="8.5703125" style="167" customWidth="1"/>
    <col min="11" max="11" width="8.42578125" style="167" customWidth="1"/>
    <col min="12" max="12" width="8" style="167" customWidth="1"/>
    <col min="13" max="13" width="8.5703125" style="167" customWidth="1"/>
    <col min="14" max="14" width="8.28515625" style="167" customWidth="1"/>
    <col min="15" max="15" width="7.5703125" style="167" customWidth="1"/>
    <col min="16" max="16" width="7.42578125" style="167" customWidth="1"/>
    <col min="17" max="17" width="8.5703125" style="167" customWidth="1"/>
    <col min="18" max="18" width="9" style="167" customWidth="1"/>
    <col min="19" max="19" width="8.85546875" style="167" customWidth="1"/>
    <col min="20" max="20" width="8" style="167" customWidth="1"/>
    <col min="21" max="21" width="8.140625" style="167" customWidth="1"/>
    <col min="22" max="22" width="7.7109375" style="167" customWidth="1"/>
    <col min="23" max="23" width="9.140625" style="167" customWidth="1"/>
    <col min="24" max="24" width="7" style="167" customWidth="1"/>
    <col min="25" max="25" width="7.140625" style="167" customWidth="1"/>
    <col min="26" max="26" width="7.28515625" style="167" customWidth="1"/>
    <col min="27" max="27" width="6.42578125" style="167" customWidth="1"/>
    <col min="28" max="28" width="5.85546875" style="167" customWidth="1"/>
    <col min="29" max="29" width="6.140625" style="167" customWidth="1"/>
    <col min="30" max="30" width="7.28515625" style="167" customWidth="1"/>
    <col min="31" max="31" width="9.140625" style="161" customWidth="1"/>
    <col min="32" max="16384" width="9.140625" style="161"/>
  </cols>
  <sheetData>
    <row r="1" spans="1:30" hidden="1" x14ac:dyDescent="0.4">
      <c r="A1" s="356" t="s">
        <v>18</v>
      </c>
      <c r="B1" s="356"/>
      <c r="C1" s="356"/>
      <c r="D1" s="356"/>
      <c r="E1" s="356"/>
      <c r="F1" s="356"/>
      <c r="G1" s="356"/>
      <c r="H1" s="356"/>
      <c r="I1" s="356"/>
      <c r="J1" s="356"/>
      <c r="K1" s="356"/>
      <c r="L1" s="356"/>
      <c r="M1" s="356"/>
      <c r="N1" s="356"/>
      <c r="O1" s="356"/>
      <c r="P1" s="356"/>
      <c r="Q1" s="356"/>
      <c r="R1" s="356"/>
      <c r="S1" s="356"/>
      <c r="T1" s="356"/>
      <c r="U1" s="356"/>
      <c r="V1" s="356"/>
      <c r="W1" s="356"/>
      <c r="X1" s="356"/>
      <c r="Y1" s="322"/>
      <c r="Z1" s="322"/>
      <c r="AA1" s="322"/>
      <c r="AB1" s="322"/>
      <c r="AC1" s="322"/>
      <c r="AD1" s="322"/>
    </row>
    <row r="2" spans="1:30" ht="25.5" hidden="1" customHeight="1" x14ac:dyDescent="0.4">
      <c r="A2" s="356" t="s">
        <v>19</v>
      </c>
      <c r="B2" s="356"/>
      <c r="C2" s="356"/>
      <c r="D2" s="356"/>
      <c r="E2" s="356"/>
      <c r="F2" s="356"/>
      <c r="G2" s="356"/>
      <c r="H2" s="356"/>
      <c r="I2" s="356"/>
      <c r="J2" s="356"/>
      <c r="K2" s="356"/>
      <c r="L2" s="356"/>
      <c r="M2" s="356"/>
      <c r="N2" s="356"/>
      <c r="O2" s="356"/>
      <c r="P2" s="356"/>
      <c r="Q2" s="356"/>
      <c r="R2" s="356"/>
      <c r="S2" s="356"/>
      <c r="T2" s="356"/>
      <c r="U2" s="356"/>
      <c r="V2" s="356"/>
      <c r="W2" s="356"/>
      <c r="X2" s="356"/>
      <c r="Y2" s="322"/>
      <c r="Z2" s="322"/>
      <c r="AA2" s="322"/>
      <c r="AB2" s="322"/>
      <c r="AC2" s="322"/>
      <c r="AD2" s="322"/>
    </row>
    <row r="3" spans="1:30" s="162" customFormat="1" ht="26.25" x14ac:dyDescent="0.55000000000000004">
      <c r="A3" s="357" t="s">
        <v>18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57"/>
      <c r="U3" s="357"/>
      <c r="V3" s="357"/>
      <c r="W3" s="357"/>
      <c r="X3" s="357"/>
      <c r="Y3" s="357"/>
      <c r="Z3" s="357"/>
      <c r="AA3" s="357"/>
      <c r="AB3" s="357"/>
      <c r="AC3" s="357"/>
      <c r="AD3" s="357"/>
    </row>
    <row r="4" spans="1:30" s="162" customFormat="1" ht="26.25" x14ac:dyDescent="0.55000000000000004">
      <c r="A4" s="357" t="s">
        <v>20</v>
      </c>
      <c r="B4" s="357"/>
      <c r="C4" s="357"/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357"/>
      <c r="Q4" s="357"/>
      <c r="R4" s="357"/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357"/>
      <c r="AD4" s="357"/>
    </row>
    <row r="5" spans="1:30" ht="26.25" x14ac:dyDescent="0.55000000000000004">
      <c r="A5" s="358" t="str">
        <f>'Quarantine Detail'!A5</f>
        <v>मिति : २०७७-०७-०१ गते दिउसो ३ बजे सम्म</v>
      </c>
      <c r="B5" s="358"/>
      <c r="C5" s="358"/>
      <c r="D5" s="358"/>
      <c r="E5" s="358"/>
      <c r="F5" s="358"/>
      <c r="G5" s="358"/>
      <c r="H5" s="358"/>
      <c r="I5" s="358"/>
      <c r="J5" s="358"/>
      <c r="K5" s="358"/>
      <c r="L5" s="358"/>
      <c r="M5" s="358"/>
      <c r="N5" s="358"/>
      <c r="O5" s="358"/>
      <c r="P5" s="358"/>
      <c r="Q5" s="358"/>
      <c r="R5" s="358"/>
      <c r="S5" s="358"/>
      <c r="T5" s="358"/>
      <c r="U5" s="358"/>
      <c r="V5" s="358"/>
      <c r="W5" s="358"/>
      <c r="X5" s="358"/>
      <c r="Y5" s="358"/>
      <c r="Z5" s="358"/>
      <c r="AA5" s="358"/>
      <c r="AB5" s="358"/>
      <c r="AC5" s="358"/>
      <c r="AD5" s="358"/>
    </row>
    <row r="6" spans="1:30" ht="27" thickBot="1" x14ac:dyDescent="0.6">
      <c r="A6" s="359" t="s">
        <v>621</v>
      </c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  <c r="Z6" s="359"/>
      <c r="AA6" s="359"/>
      <c r="AB6" s="359"/>
      <c r="AC6" s="359"/>
      <c r="AD6" s="359"/>
    </row>
    <row r="7" spans="1:30" s="163" customFormat="1" ht="30" x14ac:dyDescent="0.25">
      <c r="A7" s="360" t="s">
        <v>35</v>
      </c>
      <c r="B7" s="363" t="s">
        <v>36</v>
      </c>
      <c r="C7" s="363" t="s">
        <v>37</v>
      </c>
      <c r="D7" s="363" t="s">
        <v>38</v>
      </c>
      <c r="E7" s="366" t="s">
        <v>2</v>
      </c>
      <c r="F7" s="366" t="s">
        <v>39</v>
      </c>
      <c r="G7" s="366"/>
      <c r="H7" s="366"/>
      <c r="I7" s="366"/>
      <c r="J7" s="366"/>
      <c r="K7" s="366"/>
      <c r="L7" s="366"/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 t="s">
        <v>40</v>
      </c>
      <c r="Y7" s="366"/>
      <c r="Z7" s="366"/>
      <c r="AA7" s="369" t="s">
        <v>52</v>
      </c>
      <c r="AB7" s="369" t="s">
        <v>53</v>
      </c>
      <c r="AC7" s="372" t="s">
        <v>312</v>
      </c>
      <c r="AD7" s="375" t="s">
        <v>324</v>
      </c>
    </row>
    <row r="8" spans="1:30" s="163" customFormat="1" ht="24.75" customHeight="1" x14ac:dyDescent="0.25">
      <c r="A8" s="361"/>
      <c r="B8" s="364"/>
      <c r="C8" s="364"/>
      <c r="D8" s="364"/>
      <c r="E8" s="367"/>
      <c r="F8" s="367" t="s">
        <v>4</v>
      </c>
      <c r="G8" s="367"/>
      <c r="H8" s="367"/>
      <c r="I8" s="367"/>
      <c r="J8" s="367"/>
      <c r="K8" s="367"/>
      <c r="L8" s="367" t="s">
        <v>41</v>
      </c>
      <c r="M8" s="367"/>
      <c r="N8" s="367"/>
      <c r="O8" s="367"/>
      <c r="P8" s="367"/>
      <c r="Q8" s="367"/>
      <c r="R8" s="367" t="s">
        <v>42</v>
      </c>
      <c r="S8" s="367"/>
      <c r="T8" s="367"/>
      <c r="U8" s="367"/>
      <c r="V8" s="367"/>
      <c r="W8" s="367"/>
      <c r="X8" s="367"/>
      <c r="Y8" s="367"/>
      <c r="Z8" s="367"/>
      <c r="AA8" s="370"/>
      <c r="AB8" s="370"/>
      <c r="AC8" s="373"/>
      <c r="AD8" s="376"/>
    </row>
    <row r="9" spans="1:30" s="163" customFormat="1" ht="30" x14ac:dyDescent="0.25">
      <c r="A9" s="361"/>
      <c r="B9" s="364"/>
      <c r="C9" s="364"/>
      <c r="D9" s="364"/>
      <c r="E9" s="367"/>
      <c r="F9" s="367" t="s">
        <v>43</v>
      </c>
      <c r="G9" s="367"/>
      <c r="H9" s="367"/>
      <c r="I9" s="367" t="s">
        <v>44</v>
      </c>
      <c r="J9" s="367"/>
      <c r="K9" s="367"/>
      <c r="L9" s="367" t="s">
        <v>45</v>
      </c>
      <c r="M9" s="367"/>
      <c r="N9" s="367"/>
      <c r="O9" s="367" t="s">
        <v>44</v>
      </c>
      <c r="P9" s="367"/>
      <c r="Q9" s="367"/>
      <c r="R9" s="367" t="s">
        <v>46</v>
      </c>
      <c r="S9" s="367"/>
      <c r="T9" s="367"/>
      <c r="U9" s="367" t="s">
        <v>44</v>
      </c>
      <c r="V9" s="367"/>
      <c r="W9" s="367"/>
      <c r="X9" s="367"/>
      <c r="Y9" s="367"/>
      <c r="Z9" s="367"/>
      <c r="AA9" s="370"/>
      <c r="AB9" s="370"/>
      <c r="AC9" s="373"/>
      <c r="AD9" s="376"/>
    </row>
    <row r="10" spans="1:30" s="163" customFormat="1" ht="37.5" customHeight="1" thickBot="1" x14ac:dyDescent="0.3">
      <c r="A10" s="362"/>
      <c r="B10" s="365"/>
      <c r="C10" s="365"/>
      <c r="D10" s="365"/>
      <c r="E10" s="368"/>
      <c r="F10" s="321" t="s">
        <v>8</v>
      </c>
      <c r="G10" s="321" t="s">
        <v>9</v>
      </c>
      <c r="H10" s="321" t="s">
        <v>10</v>
      </c>
      <c r="I10" s="321" t="s">
        <v>8</v>
      </c>
      <c r="J10" s="321" t="s">
        <v>9</v>
      </c>
      <c r="K10" s="321" t="s">
        <v>10</v>
      </c>
      <c r="L10" s="321" t="s">
        <v>8</v>
      </c>
      <c r="M10" s="321" t="s">
        <v>9</v>
      </c>
      <c r="N10" s="321" t="s">
        <v>10</v>
      </c>
      <c r="O10" s="321" t="s">
        <v>8</v>
      </c>
      <c r="P10" s="321" t="s">
        <v>9</v>
      </c>
      <c r="Q10" s="321" t="s">
        <v>10</v>
      </c>
      <c r="R10" s="321" t="s">
        <v>8</v>
      </c>
      <c r="S10" s="321" t="s">
        <v>9</v>
      </c>
      <c r="T10" s="321" t="s">
        <v>10</v>
      </c>
      <c r="U10" s="321" t="s">
        <v>8</v>
      </c>
      <c r="V10" s="321" t="s">
        <v>9</v>
      </c>
      <c r="W10" s="321" t="s">
        <v>10</v>
      </c>
      <c r="X10" s="321" t="s">
        <v>8</v>
      </c>
      <c r="Y10" s="321" t="s">
        <v>9</v>
      </c>
      <c r="Z10" s="321" t="s">
        <v>10</v>
      </c>
      <c r="AA10" s="371"/>
      <c r="AB10" s="371"/>
      <c r="AC10" s="374"/>
      <c r="AD10" s="377"/>
    </row>
    <row r="11" spans="1:30" s="694" customFormat="1" ht="46.5" x14ac:dyDescent="0.45">
      <c r="A11" s="703">
        <v>1</v>
      </c>
      <c r="B11" s="704" t="s">
        <v>51</v>
      </c>
      <c r="C11" s="689">
        <v>1</v>
      </c>
      <c r="D11" s="690" t="s">
        <v>620</v>
      </c>
      <c r="E11" s="691">
        <v>50</v>
      </c>
      <c r="F11" s="692">
        <v>86</v>
      </c>
      <c r="G11" s="692">
        <v>237</v>
      </c>
      <c r="H11" s="692">
        <f t="shared" ref="H11:H37" si="0">G11+F11</f>
        <v>323</v>
      </c>
      <c r="I11" s="692">
        <v>79</v>
      </c>
      <c r="J11" s="692">
        <v>205</v>
      </c>
      <c r="K11" s="692">
        <f t="shared" ref="K11:K37" si="1">J11+I11</f>
        <v>284</v>
      </c>
      <c r="L11" s="693">
        <v>2</v>
      </c>
      <c r="M11" s="693">
        <v>2</v>
      </c>
      <c r="N11" s="693">
        <f t="shared" ref="N11:N37" si="2">M11+L11</f>
        <v>4</v>
      </c>
      <c r="O11" s="693">
        <v>0</v>
      </c>
      <c r="P11" s="693">
        <v>0</v>
      </c>
      <c r="Q11" s="693">
        <f t="shared" ref="Q11:Q37" si="3">P11+O11</f>
        <v>0</v>
      </c>
      <c r="R11" s="692">
        <f t="shared" ref="R11:R37" si="4">L11+F11</f>
        <v>88</v>
      </c>
      <c r="S11" s="692">
        <f t="shared" ref="S11:S37" si="5">M11+G11</f>
        <v>239</v>
      </c>
      <c r="T11" s="692">
        <f t="shared" ref="T11:T37" si="6">S11+R11</f>
        <v>327</v>
      </c>
      <c r="U11" s="692">
        <f t="shared" ref="U11:U37" si="7">I11+O11</f>
        <v>79</v>
      </c>
      <c r="V11" s="692">
        <f t="shared" ref="V11:V37" si="8">P11+J11</f>
        <v>205</v>
      </c>
      <c r="W11" s="692">
        <f t="shared" ref="W11:W37" si="9">V11+U11</f>
        <v>284</v>
      </c>
      <c r="X11" s="689">
        <f t="shared" ref="X11:X37" si="10">R11-U11</f>
        <v>9</v>
      </c>
      <c r="Y11" s="689">
        <f t="shared" ref="Y11:Y37" si="11">S11-V11</f>
        <v>34</v>
      </c>
      <c r="Z11" s="689">
        <f t="shared" ref="Z11:Z37" si="12">X11+Y11</f>
        <v>43</v>
      </c>
      <c r="AA11" s="689">
        <v>43</v>
      </c>
      <c r="AB11" s="689">
        <v>0</v>
      </c>
      <c r="AC11" s="689">
        <v>21</v>
      </c>
      <c r="AD11" s="689">
        <v>22</v>
      </c>
    </row>
    <row r="12" spans="1:30" s="694" customFormat="1" ht="24.75" hidden="1" x14ac:dyDescent="0.45">
      <c r="A12" s="705"/>
      <c r="B12" s="706"/>
      <c r="C12" s="701">
        <v>1</v>
      </c>
      <c r="D12" s="698" t="s">
        <v>393</v>
      </c>
      <c r="E12" s="699">
        <v>0</v>
      </c>
      <c r="F12" s="700">
        <v>0</v>
      </c>
      <c r="G12" s="700">
        <v>2</v>
      </c>
      <c r="H12" s="692">
        <f t="shared" si="0"/>
        <v>2</v>
      </c>
      <c r="I12" s="700">
        <v>0</v>
      </c>
      <c r="J12" s="700">
        <v>2</v>
      </c>
      <c r="K12" s="692">
        <f t="shared" si="1"/>
        <v>2</v>
      </c>
      <c r="L12" s="693">
        <v>0</v>
      </c>
      <c r="M12" s="693">
        <v>0</v>
      </c>
      <c r="N12" s="693">
        <f t="shared" si="2"/>
        <v>0</v>
      </c>
      <c r="O12" s="693">
        <v>0</v>
      </c>
      <c r="P12" s="693">
        <v>0</v>
      </c>
      <c r="Q12" s="693">
        <f t="shared" si="3"/>
        <v>0</v>
      </c>
      <c r="R12" s="692">
        <f t="shared" si="4"/>
        <v>0</v>
      </c>
      <c r="S12" s="692">
        <f t="shared" si="5"/>
        <v>2</v>
      </c>
      <c r="T12" s="692">
        <f t="shared" si="6"/>
        <v>2</v>
      </c>
      <c r="U12" s="692">
        <f t="shared" si="7"/>
        <v>0</v>
      </c>
      <c r="V12" s="692">
        <f t="shared" si="8"/>
        <v>2</v>
      </c>
      <c r="W12" s="692">
        <f t="shared" si="9"/>
        <v>2</v>
      </c>
      <c r="X12" s="689">
        <f t="shared" si="10"/>
        <v>0</v>
      </c>
      <c r="Y12" s="689">
        <f t="shared" si="11"/>
        <v>0</v>
      </c>
      <c r="Z12" s="689">
        <f t="shared" si="12"/>
        <v>0</v>
      </c>
      <c r="AA12" s="701">
        <v>0</v>
      </c>
      <c r="AB12" s="701">
        <v>0</v>
      </c>
      <c r="AC12" s="701">
        <v>0</v>
      </c>
      <c r="AD12" s="701">
        <v>0</v>
      </c>
    </row>
    <row r="13" spans="1:30" s="694" customFormat="1" ht="24.75" hidden="1" customHeight="1" x14ac:dyDescent="0.45">
      <c r="A13" s="705"/>
      <c r="B13" s="706"/>
      <c r="C13" s="701"/>
      <c r="D13" s="698"/>
      <c r="E13" s="699">
        <v>0</v>
      </c>
      <c r="F13" s="700">
        <v>0</v>
      </c>
      <c r="G13" s="700">
        <v>0</v>
      </c>
      <c r="H13" s="692">
        <f t="shared" si="0"/>
        <v>0</v>
      </c>
      <c r="I13" s="700">
        <v>0</v>
      </c>
      <c r="J13" s="700">
        <v>0</v>
      </c>
      <c r="K13" s="692">
        <f t="shared" si="1"/>
        <v>0</v>
      </c>
      <c r="L13" s="693">
        <v>0</v>
      </c>
      <c r="M13" s="693">
        <v>0</v>
      </c>
      <c r="N13" s="693">
        <f t="shared" si="2"/>
        <v>0</v>
      </c>
      <c r="O13" s="693">
        <v>0</v>
      </c>
      <c r="P13" s="693">
        <v>0</v>
      </c>
      <c r="Q13" s="693">
        <f t="shared" si="3"/>
        <v>0</v>
      </c>
      <c r="R13" s="692">
        <f t="shared" si="4"/>
        <v>0</v>
      </c>
      <c r="S13" s="692">
        <f t="shared" si="5"/>
        <v>0</v>
      </c>
      <c r="T13" s="692">
        <f t="shared" si="6"/>
        <v>0</v>
      </c>
      <c r="U13" s="692">
        <f t="shared" si="7"/>
        <v>0</v>
      </c>
      <c r="V13" s="692">
        <f t="shared" si="8"/>
        <v>0</v>
      </c>
      <c r="W13" s="692">
        <f t="shared" si="9"/>
        <v>0</v>
      </c>
      <c r="X13" s="689">
        <f t="shared" si="10"/>
        <v>0</v>
      </c>
      <c r="Y13" s="689">
        <f t="shared" si="11"/>
        <v>0</v>
      </c>
      <c r="Z13" s="689">
        <f t="shared" si="12"/>
        <v>0</v>
      </c>
      <c r="AA13" s="701">
        <v>0</v>
      </c>
      <c r="AB13" s="701">
        <v>0</v>
      </c>
      <c r="AC13" s="701">
        <v>0</v>
      </c>
      <c r="AD13" s="701">
        <v>0</v>
      </c>
    </row>
    <row r="14" spans="1:30" s="694" customFormat="1" ht="24.75" hidden="1" customHeight="1" x14ac:dyDescent="0.45">
      <c r="A14" s="705"/>
      <c r="B14" s="706"/>
      <c r="C14" s="701"/>
      <c r="D14" s="698"/>
      <c r="E14" s="699">
        <v>0</v>
      </c>
      <c r="F14" s="700">
        <v>0</v>
      </c>
      <c r="G14" s="700">
        <v>0</v>
      </c>
      <c r="H14" s="692">
        <f t="shared" si="0"/>
        <v>0</v>
      </c>
      <c r="I14" s="700">
        <v>0</v>
      </c>
      <c r="J14" s="700">
        <v>0</v>
      </c>
      <c r="K14" s="692">
        <f t="shared" si="1"/>
        <v>0</v>
      </c>
      <c r="L14" s="693">
        <v>0</v>
      </c>
      <c r="M14" s="693">
        <v>0</v>
      </c>
      <c r="N14" s="693">
        <f t="shared" si="2"/>
        <v>0</v>
      </c>
      <c r="O14" s="693">
        <v>0</v>
      </c>
      <c r="P14" s="693">
        <v>0</v>
      </c>
      <c r="Q14" s="693">
        <f t="shared" si="3"/>
        <v>0</v>
      </c>
      <c r="R14" s="692">
        <f t="shared" si="4"/>
        <v>0</v>
      </c>
      <c r="S14" s="692">
        <f t="shared" si="5"/>
        <v>0</v>
      </c>
      <c r="T14" s="692">
        <f t="shared" si="6"/>
        <v>0</v>
      </c>
      <c r="U14" s="692">
        <f t="shared" si="7"/>
        <v>0</v>
      </c>
      <c r="V14" s="692">
        <f t="shared" si="8"/>
        <v>0</v>
      </c>
      <c r="W14" s="692">
        <f t="shared" si="9"/>
        <v>0</v>
      </c>
      <c r="X14" s="689">
        <f t="shared" si="10"/>
        <v>0</v>
      </c>
      <c r="Y14" s="689">
        <f t="shared" si="11"/>
        <v>0</v>
      </c>
      <c r="Z14" s="689">
        <f t="shared" si="12"/>
        <v>0</v>
      </c>
      <c r="AA14" s="701">
        <v>0</v>
      </c>
      <c r="AB14" s="701">
        <v>0</v>
      </c>
      <c r="AC14" s="701">
        <v>0</v>
      </c>
      <c r="AD14" s="701">
        <v>0</v>
      </c>
    </row>
    <row r="15" spans="1:30" s="694" customFormat="1" ht="24.75" hidden="1" customHeight="1" x14ac:dyDescent="0.45">
      <c r="A15" s="705"/>
      <c r="B15" s="706"/>
      <c r="C15" s="701"/>
      <c r="D15" s="698"/>
      <c r="E15" s="699">
        <v>0</v>
      </c>
      <c r="F15" s="700">
        <v>0</v>
      </c>
      <c r="G15" s="700">
        <v>0</v>
      </c>
      <c r="H15" s="692">
        <f t="shared" si="0"/>
        <v>0</v>
      </c>
      <c r="I15" s="700">
        <v>0</v>
      </c>
      <c r="J15" s="700">
        <v>0</v>
      </c>
      <c r="K15" s="692">
        <f t="shared" si="1"/>
        <v>0</v>
      </c>
      <c r="L15" s="693">
        <v>0</v>
      </c>
      <c r="M15" s="693">
        <v>0</v>
      </c>
      <c r="N15" s="693">
        <f t="shared" si="2"/>
        <v>0</v>
      </c>
      <c r="O15" s="693">
        <v>0</v>
      </c>
      <c r="P15" s="693">
        <v>0</v>
      </c>
      <c r="Q15" s="693">
        <f t="shared" si="3"/>
        <v>0</v>
      </c>
      <c r="R15" s="692">
        <f t="shared" si="4"/>
        <v>0</v>
      </c>
      <c r="S15" s="692">
        <f t="shared" si="5"/>
        <v>0</v>
      </c>
      <c r="T15" s="692">
        <f t="shared" si="6"/>
        <v>0</v>
      </c>
      <c r="U15" s="692">
        <f t="shared" si="7"/>
        <v>0</v>
      </c>
      <c r="V15" s="692">
        <f t="shared" si="8"/>
        <v>0</v>
      </c>
      <c r="W15" s="692">
        <f t="shared" si="9"/>
        <v>0</v>
      </c>
      <c r="X15" s="689">
        <f t="shared" si="10"/>
        <v>0</v>
      </c>
      <c r="Y15" s="689">
        <f t="shared" si="11"/>
        <v>0</v>
      </c>
      <c r="Z15" s="689">
        <f t="shared" si="12"/>
        <v>0</v>
      </c>
      <c r="AA15" s="701">
        <v>0</v>
      </c>
      <c r="AB15" s="701">
        <v>0</v>
      </c>
      <c r="AC15" s="701">
        <v>0</v>
      </c>
      <c r="AD15" s="701">
        <v>0</v>
      </c>
    </row>
    <row r="16" spans="1:30" s="694" customFormat="1" ht="26.25" hidden="1" customHeight="1" x14ac:dyDescent="0.45">
      <c r="A16" s="705"/>
      <c r="B16" s="706"/>
      <c r="C16" s="701"/>
      <c r="D16" s="698"/>
      <c r="E16" s="699">
        <v>0</v>
      </c>
      <c r="F16" s="700">
        <v>0</v>
      </c>
      <c r="G16" s="700">
        <v>0</v>
      </c>
      <c r="H16" s="692">
        <f t="shared" si="0"/>
        <v>0</v>
      </c>
      <c r="I16" s="707">
        <v>0</v>
      </c>
      <c r="J16" s="700">
        <v>0</v>
      </c>
      <c r="K16" s="692">
        <f t="shared" si="1"/>
        <v>0</v>
      </c>
      <c r="L16" s="693">
        <v>0</v>
      </c>
      <c r="M16" s="693">
        <v>0</v>
      </c>
      <c r="N16" s="693">
        <f t="shared" si="2"/>
        <v>0</v>
      </c>
      <c r="O16" s="693">
        <v>0</v>
      </c>
      <c r="P16" s="693">
        <v>0</v>
      </c>
      <c r="Q16" s="693">
        <f t="shared" si="3"/>
        <v>0</v>
      </c>
      <c r="R16" s="692">
        <f t="shared" si="4"/>
        <v>0</v>
      </c>
      <c r="S16" s="692">
        <f t="shared" si="5"/>
        <v>0</v>
      </c>
      <c r="T16" s="692">
        <f t="shared" si="6"/>
        <v>0</v>
      </c>
      <c r="U16" s="692">
        <f t="shared" si="7"/>
        <v>0</v>
      </c>
      <c r="V16" s="692">
        <f t="shared" si="8"/>
        <v>0</v>
      </c>
      <c r="W16" s="692">
        <f t="shared" si="9"/>
        <v>0</v>
      </c>
      <c r="X16" s="689">
        <f t="shared" si="10"/>
        <v>0</v>
      </c>
      <c r="Y16" s="689">
        <f t="shared" si="11"/>
        <v>0</v>
      </c>
      <c r="Z16" s="689">
        <f t="shared" si="12"/>
        <v>0</v>
      </c>
      <c r="AA16" s="701">
        <v>0</v>
      </c>
      <c r="AB16" s="701">
        <v>0</v>
      </c>
      <c r="AC16" s="701">
        <v>0</v>
      </c>
      <c r="AD16" s="701">
        <v>0</v>
      </c>
    </row>
    <row r="17" spans="1:31" s="709" customFormat="1" ht="46.5" x14ac:dyDescent="0.25">
      <c r="A17" s="705"/>
      <c r="B17" s="706"/>
      <c r="C17" s="701">
        <v>1</v>
      </c>
      <c r="D17" s="708" t="s">
        <v>550</v>
      </c>
      <c r="E17" s="699">
        <v>12</v>
      </c>
      <c r="F17" s="700">
        <v>27</v>
      </c>
      <c r="G17" s="700">
        <v>0</v>
      </c>
      <c r="H17" s="692">
        <f t="shared" si="0"/>
        <v>27</v>
      </c>
      <c r="I17" s="700">
        <v>27</v>
      </c>
      <c r="J17" s="700">
        <v>0</v>
      </c>
      <c r="K17" s="692">
        <f t="shared" si="1"/>
        <v>27</v>
      </c>
      <c r="L17" s="693">
        <v>0</v>
      </c>
      <c r="M17" s="693">
        <v>0</v>
      </c>
      <c r="N17" s="693">
        <f t="shared" si="2"/>
        <v>0</v>
      </c>
      <c r="O17" s="693">
        <v>0</v>
      </c>
      <c r="P17" s="693">
        <v>0</v>
      </c>
      <c r="Q17" s="693">
        <f t="shared" si="3"/>
        <v>0</v>
      </c>
      <c r="R17" s="692">
        <f t="shared" si="4"/>
        <v>27</v>
      </c>
      <c r="S17" s="692">
        <f t="shared" si="5"/>
        <v>0</v>
      </c>
      <c r="T17" s="692">
        <f t="shared" si="6"/>
        <v>27</v>
      </c>
      <c r="U17" s="692">
        <f t="shared" si="7"/>
        <v>27</v>
      </c>
      <c r="V17" s="692">
        <f t="shared" si="8"/>
        <v>0</v>
      </c>
      <c r="W17" s="692">
        <f t="shared" si="9"/>
        <v>27</v>
      </c>
      <c r="X17" s="689">
        <f t="shared" si="10"/>
        <v>0</v>
      </c>
      <c r="Y17" s="689">
        <f t="shared" si="11"/>
        <v>0</v>
      </c>
      <c r="Z17" s="689">
        <f t="shared" si="12"/>
        <v>0</v>
      </c>
      <c r="AA17" s="701">
        <v>0</v>
      </c>
      <c r="AB17" s="701">
        <v>0</v>
      </c>
      <c r="AC17" s="701">
        <v>0</v>
      </c>
      <c r="AD17" s="701">
        <v>0</v>
      </c>
    </row>
    <row r="18" spans="1:31" s="694" customFormat="1" ht="24.75" x14ac:dyDescent="0.45">
      <c r="A18" s="710"/>
      <c r="B18" s="711"/>
      <c r="C18" s="701"/>
      <c r="D18" s="698" t="s">
        <v>553</v>
      </c>
      <c r="E18" s="699">
        <v>80</v>
      </c>
      <c r="F18" s="700">
        <v>49</v>
      </c>
      <c r="G18" s="700">
        <v>131</v>
      </c>
      <c r="H18" s="692">
        <f t="shared" si="0"/>
        <v>180</v>
      </c>
      <c r="I18" s="700">
        <v>37</v>
      </c>
      <c r="J18" s="700">
        <v>109</v>
      </c>
      <c r="K18" s="692">
        <f t="shared" si="1"/>
        <v>146</v>
      </c>
      <c r="L18" s="693">
        <v>0</v>
      </c>
      <c r="M18" s="693">
        <v>0</v>
      </c>
      <c r="N18" s="693">
        <f t="shared" si="2"/>
        <v>0</v>
      </c>
      <c r="O18" s="693">
        <v>4</v>
      </c>
      <c r="P18" s="693">
        <v>7</v>
      </c>
      <c r="Q18" s="693">
        <f t="shared" si="3"/>
        <v>11</v>
      </c>
      <c r="R18" s="692">
        <f t="shared" si="4"/>
        <v>49</v>
      </c>
      <c r="S18" s="692">
        <f t="shared" si="5"/>
        <v>131</v>
      </c>
      <c r="T18" s="692">
        <f t="shared" si="6"/>
        <v>180</v>
      </c>
      <c r="U18" s="692">
        <f t="shared" si="7"/>
        <v>41</v>
      </c>
      <c r="V18" s="692">
        <f t="shared" si="8"/>
        <v>116</v>
      </c>
      <c r="W18" s="692">
        <f t="shared" si="9"/>
        <v>157</v>
      </c>
      <c r="X18" s="689">
        <f t="shared" si="10"/>
        <v>8</v>
      </c>
      <c r="Y18" s="689">
        <f t="shared" si="11"/>
        <v>15</v>
      </c>
      <c r="Z18" s="689">
        <f t="shared" si="12"/>
        <v>23</v>
      </c>
      <c r="AA18" s="701">
        <f>Z18</f>
        <v>23</v>
      </c>
      <c r="AB18" s="701">
        <v>0</v>
      </c>
      <c r="AC18" s="701">
        <f>Z18</f>
        <v>23</v>
      </c>
      <c r="AD18" s="701">
        <v>0</v>
      </c>
    </row>
    <row r="19" spans="1:31" s="203" customFormat="1" ht="25.5" x14ac:dyDescent="0.5">
      <c r="A19" s="378">
        <v>2</v>
      </c>
      <c r="B19" s="379" t="s">
        <v>23</v>
      </c>
      <c r="C19" s="255">
        <v>3</v>
      </c>
      <c r="D19" s="319" t="s">
        <v>47</v>
      </c>
      <c r="E19" s="252">
        <v>20</v>
      </c>
      <c r="F19" s="253">
        <v>17</v>
      </c>
      <c r="G19" s="253">
        <v>25</v>
      </c>
      <c r="H19" s="250">
        <f t="shared" si="0"/>
        <v>42</v>
      </c>
      <c r="I19" s="253">
        <v>17</v>
      </c>
      <c r="J19" s="253">
        <v>25</v>
      </c>
      <c r="K19" s="250">
        <f t="shared" si="1"/>
        <v>42</v>
      </c>
      <c r="L19" s="251">
        <v>0</v>
      </c>
      <c r="M19" s="251">
        <v>0</v>
      </c>
      <c r="N19" s="251">
        <f t="shared" si="2"/>
        <v>0</v>
      </c>
      <c r="O19" s="251">
        <v>0</v>
      </c>
      <c r="P19" s="251">
        <v>0</v>
      </c>
      <c r="Q19" s="251">
        <f t="shared" si="3"/>
        <v>0</v>
      </c>
      <c r="R19" s="250">
        <f t="shared" si="4"/>
        <v>17</v>
      </c>
      <c r="S19" s="250">
        <f t="shared" si="5"/>
        <v>25</v>
      </c>
      <c r="T19" s="250">
        <f t="shared" si="6"/>
        <v>42</v>
      </c>
      <c r="U19" s="250">
        <f t="shared" si="7"/>
        <v>17</v>
      </c>
      <c r="V19" s="250">
        <f t="shared" si="8"/>
        <v>25</v>
      </c>
      <c r="W19" s="250">
        <f t="shared" si="9"/>
        <v>42</v>
      </c>
      <c r="X19" s="320">
        <f t="shared" si="10"/>
        <v>0</v>
      </c>
      <c r="Y19" s="320">
        <f t="shared" si="11"/>
        <v>0</v>
      </c>
      <c r="Z19" s="320">
        <f t="shared" si="12"/>
        <v>0</v>
      </c>
      <c r="AA19" s="318">
        <f>Z19</f>
        <v>0</v>
      </c>
      <c r="AB19" s="318">
        <v>0</v>
      </c>
      <c r="AC19" s="318">
        <f>AA19</f>
        <v>0</v>
      </c>
      <c r="AD19" s="318">
        <v>0</v>
      </c>
    </row>
    <row r="20" spans="1:31" s="203" customFormat="1" ht="25.5" x14ac:dyDescent="0.5">
      <c r="A20" s="378"/>
      <c r="B20" s="379"/>
      <c r="C20" s="255">
        <v>1</v>
      </c>
      <c r="D20" s="319" t="s">
        <v>444</v>
      </c>
      <c r="E20" s="252">
        <v>300</v>
      </c>
      <c r="F20" s="253">
        <v>145</v>
      </c>
      <c r="G20" s="253">
        <v>333</v>
      </c>
      <c r="H20" s="250">
        <f t="shared" si="0"/>
        <v>478</v>
      </c>
      <c r="I20" s="253">
        <v>145</v>
      </c>
      <c r="J20" s="253">
        <v>333</v>
      </c>
      <c r="K20" s="250">
        <f t="shared" si="1"/>
        <v>478</v>
      </c>
      <c r="L20" s="251">
        <v>0</v>
      </c>
      <c r="M20" s="251">
        <v>0</v>
      </c>
      <c r="N20" s="251">
        <f t="shared" si="2"/>
        <v>0</v>
      </c>
      <c r="O20" s="251">
        <v>0</v>
      </c>
      <c r="P20" s="251">
        <v>0</v>
      </c>
      <c r="Q20" s="251">
        <f t="shared" si="3"/>
        <v>0</v>
      </c>
      <c r="R20" s="250">
        <f t="shared" si="4"/>
        <v>145</v>
      </c>
      <c r="S20" s="250">
        <f t="shared" si="5"/>
        <v>333</v>
      </c>
      <c r="T20" s="250">
        <f t="shared" si="6"/>
        <v>478</v>
      </c>
      <c r="U20" s="250">
        <f t="shared" si="7"/>
        <v>145</v>
      </c>
      <c r="V20" s="250">
        <f t="shared" si="8"/>
        <v>333</v>
      </c>
      <c r="W20" s="250">
        <f t="shared" si="9"/>
        <v>478</v>
      </c>
      <c r="X20" s="320">
        <f t="shared" si="10"/>
        <v>0</v>
      </c>
      <c r="Y20" s="320">
        <f t="shared" si="11"/>
        <v>0</v>
      </c>
      <c r="Z20" s="320">
        <f t="shared" si="12"/>
        <v>0</v>
      </c>
      <c r="AA20" s="318">
        <f>Z20</f>
        <v>0</v>
      </c>
      <c r="AB20" s="318">
        <v>0</v>
      </c>
      <c r="AC20" s="318">
        <f>AA20</f>
        <v>0</v>
      </c>
      <c r="AD20" s="318">
        <v>0</v>
      </c>
      <c r="AE20" s="232"/>
    </row>
    <row r="21" spans="1:31" s="164" customFormat="1" ht="25.5" x14ac:dyDescent="0.5">
      <c r="A21" s="378"/>
      <c r="B21" s="379"/>
      <c r="C21" s="255">
        <v>1</v>
      </c>
      <c r="D21" s="319" t="s">
        <v>340</v>
      </c>
      <c r="E21" s="252">
        <v>20</v>
      </c>
      <c r="F21" s="253">
        <v>0</v>
      </c>
      <c r="G21" s="253">
        <v>0</v>
      </c>
      <c r="H21" s="250">
        <f t="shared" si="0"/>
        <v>0</v>
      </c>
      <c r="I21" s="253">
        <v>0</v>
      </c>
      <c r="J21" s="253">
        <v>0</v>
      </c>
      <c r="K21" s="250">
        <f t="shared" si="1"/>
        <v>0</v>
      </c>
      <c r="L21" s="251">
        <v>0</v>
      </c>
      <c r="M21" s="251">
        <v>0</v>
      </c>
      <c r="N21" s="251">
        <f t="shared" si="2"/>
        <v>0</v>
      </c>
      <c r="O21" s="251">
        <v>0</v>
      </c>
      <c r="P21" s="251">
        <v>0</v>
      </c>
      <c r="Q21" s="251">
        <f t="shared" si="3"/>
        <v>0</v>
      </c>
      <c r="R21" s="250">
        <f t="shared" si="4"/>
        <v>0</v>
      </c>
      <c r="S21" s="250">
        <f t="shared" si="5"/>
        <v>0</v>
      </c>
      <c r="T21" s="250">
        <f t="shared" si="6"/>
        <v>0</v>
      </c>
      <c r="U21" s="250">
        <f t="shared" si="7"/>
        <v>0</v>
      </c>
      <c r="V21" s="250">
        <f t="shared" si="8"/>
        <v>0</v>
      </c>
      <c r="W21" s="250">
        <f t="shared" si="9"/>
        <v>0</v>
      </c>
      <c r="X21" s="320">
        <f t="shared" si="10"/>
        <v>0</v>
      </c>
      <c r="Y21" s="320">
        <f t="shared" si="11"/>
        <v>0</v>
      </c>
      <c r="Z21" s="320">
        <f t="shared" si="12"/>
        <v>0</v>
      </c>
      <c r="AA21" s="318">
        <v>0</v>
      </c>
      <c r="AB21" s="318">
        <v>0</v>
      </c>
      <c r="AC21" s="318">
        <v>0</v>
      </c>
      <c r="AD21" s="318">
        <v>0</v>
      </c>
    </row>
    <row r="22" spans="1:31" s="165" customFormat="1" ht="25.5" x14ac:dyDescent="0.5">
      <c r="A22" s="378">
        <v>3</v>
      </c>
      <c r="B22" s="380" t="s">
        <v>24</v>
      </c>
      <c r="C22" s="255">
        <v>1</v>
      </c>
      <c r="D22" s="319" t="s">
        <v>389</v>
      </c>
      <c r="E22" s="252">
        <v>0</v>
      </c>
      <c r="F22" s="253">
        <v>0</v>
      </c>
      <c r="G22" s="253">
        <v>5</v>
      </c>
      <c r="H22" s="250">
        <f t="shared" si="0"/>
        <v>5</v>
      </c>
      <c r="I22" s="253">
        <v>0</v>
      </c>
      <c r="J22" s="253">
        <v>5</v>
      </c>
      <c r="K22" s="250">
        <f t="shared" si="1"/>
        <v>5</v>
      </c>
      <c r="L22" s="251">
        <v>0</v>
      </c>
      <c r="M22" s="251">
        <v>0</v>
      </c>
      <c r="N22" s="251">
        <f t="shared" si="2"/>
        <v>0</v>
      </c>
      <c r="O22" s="251">
        <v>0</v>
      </c>
      <c r="P22" s="251">
        <v>0</v>
      </c>
      <c r="Q22" s="251">
        <f t="shared" si="3"/>
        <v>0</v>
      </c>
      <c r="R22" s="250">
        <f t="shared" si="4"/>
        <v>0</v>
      </c>
      <c r="S22" s="250">
        <f t="shared" si="5"/>
        <v>5</v>
      </c>
      <c r="T22" s="250">
        <f t="shared" si="6"/>
        <v>5</v>
      </c>
      <c r="U22" s="250">
        <f t="shared" si="7"/>
        <v>0</v>
      </c>
      <c r="V22" s="250">
        <f t="shared" si="8"/>
        <v>5</v>
      </c>
      <c r="W22" s="250">
        <f t="shared" si="9"/>
        <v>5</v>
      </c>
      <c r="X22" s="320">
        <f t="shared" si="10"/>
        <v>0</v>
      </c>
      <c r="Y22" s="320">
        <f t="shared" si="11"/>
        <v>0</v>
      </c>
      <c r="Z22" s="320">
        <f t="shared" si="12"/>
        <v>0</v>
      </c>
      <c r="AA22" s="318">
        <v>0</v>
      </c>
      <c r="AB22" s="318">
        <v>0</v>
      </c>
      <c r="AC22" s="318">
        <v>0</v>
      </c>
      <c r="AD22" s="318">
        <v>0</v>
      </c>
      <c r="AE22" s="164"/>
    </row>
    <row r="23" spans="1:31" s="232" customFormat="1" ht="25.5" x14ac:dyDescent="0.5">
      <c r="A23" s="378"/>
      <c r="B23" s="380"/>
      <c r="C23" s="255">
        <v>1</v>
      </c>
      <c r="D23" s="319" t="s">
        <v>455</v>
      </c>
      <c r="E23" s="252">
        <v>10</v>
      </c>
      <c r="F23" s="253">
        <v>3</v>
      </c>
      <c r="G23" s="253">
        <v>7</v>
      </c>
      <c r="H23" s="250">
        <f t="shared" si="0"/>
        <v>10</v>
      </c>
      <c r="I23" s="253">
        <v>3</v>
      </c>
      <c r="J23" s="253">
        <v>7</v>
      </c>
      <c r="K23" s="250">
        <f t="shared" si="1"/>
        <v>10</v>
      </c>
      <c r="L23" s="251">
        <v>0</v>
      </c>
      <c r="M23" s="251">
        <v>0</v>
      </c>
      <c r="N23" s="251">
        <f t="shared" si="2"/>
        <v>0</v>
      </c>
      <c r="O23" s="251">
        <v>0</v>
      </c>
      <c r="P23" s="251">
        <v>0</v>
      </c>
      <c r="Q23" s="251">
        <f t="shared" si="3"/>
        <v>0</v>
      </c>
      <c r="R23" s="250">
        <f t="shared" si="4"/>
        <v>3</v>
      </c>
      <c r="S23" s="250">
        <f t="shared" si="5"/>
        <v>7</v>
      </c>
      <c r="T23" s="250">
        <f t="shared" si="6"/>
        <v>10</v>
      </c>
      <c r="U23" s="250">
        <f t="shared" si="7"/>
        <v>3</v>
      </c>
      <c r="V23" s="250">
        <f t="shared" si="8"/>
        <v>7</v>
      </c>
      <c r="W23" s="250">
        <f t="shared" si="9"/>
        <v>10</v>
      </c>
      <c r="X23" s="320">
        <f t="shared" si="10"/>
        <v>0</v>
      </c>
      <c r="Y23" s="320">
        <f t="shared" si="11"/>
        <v>0</v>
      </c>
      <c r="Z23" s="320">
        <f t="shared" si="12"/>
        <v>0</v>
      </c>
      <c r="AA23" s="318">
        <v>0</v>
      </c>
      <c r="AB23" s="318">
        <v>0</v>
      </c>
      <c r="AC23" s="318">
        <v>0</v>
      </c>
      <c r="AD23" s="318">
        <v>0</v>
      </c>
      <c r="AE23" s="203"/>
    </row>
    <row r="24" spans="1:31" s="694" customFormat="1" ht="25.5" x14ac:dyDescent="0.5">
      <c r="A24" s="695">
        <v>4</v>
      </c>
      <c r="B24" s="696" t="s">
        <v>50</v>
      </c>
      <c r="C24" s="697">
        <v>2</v>
      </c>
      <c r="D24" s="698" t="s">
        <v>48</v>
      </c>
      <c r="E24" s="699">
        <v>5</v>
      </c>
      <c r="F24" s="700">
        <v>2</v>
      </c>
      <c r="G24" s="700">
        <v>3</v>
      </c>
      <c r="H24" s="692">
        <f t="shared" si="0"/>
        <v>5</v>
      </c>
      <c r="I24" s="700">
        <v>2</v>
      </c>
      <c r="J24" s="700">
        <v>3</v>
      </c>
      <c r="K24" s="692">
        <f t="shared" si="1"/>
        <v>5</v>
      </c>
      <c r="L24" s="693">
        <v>0</v>
      </c>
      <c r="M24" s="693">
        <v>0</v>
      </c>
      <c r="N24" s="693">
        <f t="shared" si="2"/>
        <v>0</v>
      </c>
      <c r="O24" s="693">
        <v>0</v>
      </c>
      <c r="P24" s="693">
        <v>0</v>
      </c>
      <c r="Q24" s="693">
        <f t="shared" si="3"/>
        <v>0</v>
      </c>
      <c r="R24" s="692">
        <f t="shared" si="4"/>
        <v>2</v>
      </c>
      <c r="S24" s="692">
        <f t="shared" si="5"/>
        <v>3</v>
      </c>
      <c r="T24" s="692">
        <f t="shared" si="6"/>
        <v>5</v>
      </c>
      <c r="U24" s="692">
        <f t="shared" si="7"/>
        <v>2</v>
      </c>
      <c r="V24" s="692">
        <f t="shared" si="8"/>
        <v>3</v>
      </c>
      <c r="W24" s="692">
        <f t="shared" si="9"/>
        <v>5</v>
      </c>
      <c r="X24" s="689">
        <f t="shared" si="10"/>
        <v>0</v>
      </c>
      <c r="Y24" s="689">
        <f t="shared" si="11"/>
        <v>0</v>
      </c>
      <c r="Z24" s="689">
        <f t="shared" si="12"/>
        <v>0</v>
      </c>
      <c r="AA24" s="701">
        <v>0</v>
      </c>
      <c r="AB24" s="701">
        <v>0</v>
      </c>
      <c r="AC24" s="701">
        <v>0</v>
      </c>
      <c r="AD24" s="701">
        <v>0</v>
      </c>
    </row>
    <row r="25" spans="1:31" s="702" customFormat="1" ht="25.5" x14ac:dyDescent="0.5">
      <c r="A25" s="695"/>
      <c r="B25" s="696"/>
      <c r="C25" s="697"/>
      <c r="D25" s="698" t="s">
        <v>465</v>
      </c>
      <c r="E25" s="699">
        <v>45</v>
      </c>
      <c r="F25" s="700">
        <v>33</v>
      </c>
      <c r="G25" s="700">
        <v>88</v>
      </c>
      <c r="H25" s="692">
        <f t="shared" si="0"/>
        <v>121</v>
      </c>
      <c r="I25" s="700">
        <v>32</v>
      </c>
      <c r="J25" s="700">
        <v>63</v>
      </c>
      <c r="K25" s="692">
        <f t="shared" si="1"/>
        <v>95</v>
      </c>
      <c r="L25" s="693">
        <v>0</v>
      </c>
      <c r="M25" s="693">
        <v>0</v>
      </c>
      <c r="N25" s="693">
        <f t="shared" si="2"/>
        <v>0</v>
      </c>
      <c r="O25" s="693">
        <v>0</v>
      </c>
      <c r="P25" s="693">
        <v>5</v>
      </c>
      <c r="Q25" s="693">
        <f t="shared" si="3"/>
        <v>5</v>
      </c>
      <c r="R25" s="692">
        <f t="shared" si="4"/>
        <v>33</v>
      </c>
      <c r="S25" s="692">
        <f t="shared" si="5"/>
        <v>88</v>
      </c>
      <c r="T25" s="692">
        <f t="shared" si="6"/>
        <v>121</v>
      </c>
      <c r="U25" s="692">
        <f t="shared" si="7"/>
        <v>32</v>
      </c>
      <c r="V25" s="692">
        <f t="shared" si="8"/>
        <v>68</v>
      </c>
      <c r="W25" s="692">
        <f t="shared" si="9"/>
        <v>100</v>
      </c>
      <c r="X25" s="689">
        <f t="shared" si="10"/>
        <v>1</v>
      </c>
      <c r="Y25" s="689">
        <f t="shared" si="11"/>
        <v>20</v>
      </c>
      <c r="Z25" s="689">
        <f t="shared" si="12"/>
        <v>21</v>
      </c>
      <c r="AA25" s="701">
        <f>Z25</f>
        <v>21</v>
      </c>
      <c r="AB25" s="701">
        <v>0</v>
      </c>
      <c r="AC25" s="701">
        <f>AA25</f>
        <v>21</v>
      </c>
      <c r="AD25" s="701">
        <v>0</v>
      </c>
    </row>
    <row r="26" spans="1:31" s="164" customFormat="1" ht="25.5" x14ac:dyDescent="0.5">
      <c r="A26" s="255">
        <v>5</v>
      </c>
      <c r="B26" s="256" t="s">
        <v>26</v>
      </c>
      <c r="C26" s="255">
        <v>1</v>
      </c>
      <c r="D26" s="319" t="s">
        <v>599</v>
      </c>
      <c r="E26" s="252">
        <v>30</v>
      </c>
      <c r="F26" s="253">
        <v>6</v>
      </c>
      <c r="G26" s="253">
        <v>12</v>
      </c>
      <c r="H26" s="250">
        <f t="shared" si="0"/>
        <v>18</v>
      </c>
      <c r="I26" s="253">
        <v>6</v>
      </c>
      <c r="J26" s="253">
        <v>12</v>
      </c>
      <c r="K26" s="250">
        <f t="shared" si="1"/>
        <v>18</v>
      </c>
      <c r="L26" s="251">
        <v>0</v>
      </c>
      <c r="M26" s="251">
        <v>0</v>
      </c>
      <c r="N26" s="251">
        <f t="shared" si="2"/>
        <v>0</v>
      </c>
      <c r="O26" s="251">
        <v>0</v>
      </c>
      <c r="P26" s="251">
        <v>0</v>
      </c>
      <c r="Q26" s="251">
        <f t="shared" si="3"/>
        <v>0</v>
      </c>
      <c r="R26" s="250">
        <f t="shared" si="4"/>
        <v>6</v>
      </c>
      <c r="S26" s="250">
        <f t="shared" si="5"/>
        <v>12</v>
      </c>
      <c r="T26" s="250">
        <f t="shared" si="6"/>
        <v>18</v>
      </c>
      <c r="U26" s="250">
        <f t="shared" si="7"/>
        <v>6</v>
      </c>
      <c r="V26" s="250">
        <f t="shared" si="8"/>
        <v>12</v>
      </c>
      <c r="W26" s="250">
        <f t="shared" si="9"/>
        <v>18</v>
      </c>
      <c r="X26" s="320">
        <f t="shared" si="10"/>
        <v>0</v>
      </c>
      <c r="Y26" s="320">
        <f t="shared" si="11"/>
        <v>0</v>
      </c>
      <c r="Z26" s="320">
        <f t="shared" si="12"/>
        <v>0</v>
      </c>
      <c r="AA26" s="318">
        <v>0</v>
      </c>
      <c r="AB26" s="318">
        <v>0</v>
      </c>
      <c r="AC26" s="318">
        <v>0</v>
      </c>
      <c r="AD26" s="318">
        <v>0</v>
      </c>
    </row>
    <row r="27" spans="1:31" s="164" customFormat="1" ht="24.75" x14ac:dyDescent="0.45">
      <c r="A27" s="381">
        <v>6</v>
      </c>
      <c r="B27" s="383" t="s">
        <v>27</v>
      </c>
      <c r="C27" s="318">
        <v>1</v>
      </c>
      <c r="D27" s="319" t="s">
        <v>388</v>
      </c>
      <c r="E27" s="252">
        <v>10</v>
      </c>
      <c r="F27" s="253">
        <v>0</v>
      </c>
      <c r="G27" s="253">
        <v>2</v>
      </c>
      <c r="H27" s="250">
        <f t="shared" si="0"/>
        <v>2</v>
      </c>
      <c r="I27" s="253">
        <v>0</v>
      </c>
      <c r="J27" s="253">
        <v>2</v>
      </c>
      <c r="K27" s="250">
        <f t="shared" si="1"/>
        <v>2</v>
      </c>
      <c r="L27" s="251">
        <v>0</v>
      </c>
      <c r="M27" s="251">
        <v>0</v>
      </c>
      <c r="N27" s="251">
        <f t="shared" si="2"/>
        <v>0</v>
      </c>
      <c r="O27" s="251">
        <v>0</v>
      </c>
      <c r="P27" s="251">
        <v>0</v>
      </c>
      <c r="Q27" s="251">
        <f t="shared" si="3"/>
        <v>0</v>
      </c>
      <c r="R27" s="250">
        <f t="shared" si="4"/>
        <v>0</v>
      </c>
      <c r="S27" s="250">
        <f t="shared" si="5"/>
        <v>2</v>
      </c>
      <c r="T27" s="250">
        <f t="shared" si="6"/>
        <v>2</v>
      </c>
      <c r="U27" s="250">
        <f t="shared" si="7"/>
        <v>0</v>
      </c>
      <c r="V27" s="250">
        <f t="shared" si="8"/>
        <v>2</v>
      </c>
      <c r="W27" s="250">
        <f t="shared" si="9"/>
        <v>2</v>
      </c>
      <c r="X27" s="320">
        <f t="shared" si="10"/>
        <v>0</v>
      </c>
      <c r="Y27" s="320">
        <f t="shared" si="11"/>
        <v>0</v>
      </c>
      <c r="Z27" s="320">
        <f t="shared" si="12"/>
        <v>0</v>
      </c>
      <c r="AA27" s="318">
        <v>0</v>
      </c>
      <c r="AB27" s="318">
        <v>0</v>
      </c>
      <c r="AC27" s="318">
        <v>0</v>
      </c>
      <c r="AD27" s="318">
        <v>0</v>
      </c>
    </row>
    <row r="28" spans="1:31" s="203" customFormat="1" ht="26.25" x14ac:dyDescent="0.45">
      <c r="A28" s="382"/>
      <c r="B28" s="384"/>
      <c r="C28" s="318">
        <v>1</v>
      </c>
      <c r="D28" s="319" t="s">
        <v>408</v>
      </c>
      <c r="E28" s="252">
        <v>10</v>
      </c>
      <c r="F28" s="253">
        <v>16</v>
      </c>
      <c r="G28" s="253">
        <v>42</v>
      </c>
      <c r="H28" s="250">
        <f t="shared" si="0"/>
        <v>58</v>
      </c>
      <c r="I28" s="253">
        <v>15</v>
      </c>
      <c r="J28" s="254">
        <v>41</v>
      </c>
      <c r="K28" s="250">
        <f t="shared" si="1"/>
        <v>56</v>
      </c>
      <c r="L28" s="251">
        <v>0</v>
      </c>
      <c r="M28" s="251">
        <v>0</v>
      </c>
      <c r="N28" s="251">
        <f t="shared" si="2"/>
        <v>0</v>
      </c>
      <c r="O28" s="251">
        <v>0</v>
      </c>
      <c r="P28" s="251">
        <v>0</v>
      </c>
      <c r="Q28" s="251">
        <f t="shared" si="3"/>
        <v>0</v>
      </c>
      <c r="R28" s="250">
        <f t="shared" si="4"/>
        <v>16</v>
      </c>
      <c r="S28" s="250">
        <f t="shared" si="5"/>
        <v>42</v>
      </c>
      <c r="T28" s="250">
        <f t="shared" si="6"/>
        <v>58</v>
      </c>
      <c r="U28" s="250">
        <f t="shared" si="7"/>
        <v>15</v>
      </c>
      <c r="V28" s="250">
        <f t="shared" si="8"/>
        <v>41</v>
      </c>
      <c r="W28" s="250">
        <f t="shared" si="9"/>
        <v>56</v>
      </c>
      <c r="X28" s="320">
        <f t="shared" si="10"/>
        <v>1</v>
      </c>
      <c r="Y28" s="320">
        <f t="shared" si="11"/>
        <v>1</v>
      </c>
      <c r="Z28" s="320">
        <f t="shared" si="12"/>
        <v>2</v>
      </c>
      <c r="AA28" s="318">
        <f>Z28</f>
        <v>2</v>
      </c>
      <c r="AB28" s="318">
        <v>0</v>
      </c>
      <c r="AC28" s="318">
        <f>AA28</f>
        <v>2</v>
      </c>
      <c r="AD28" s="318">
        <v>0</v>
      </c>
    </row>
    <row r="29" spans="1:31" s="164" customFormat="1" ht="25.5" x14ac:dyDescent="0.5">
      <c r="A29" s="318">
        <v>7</v>
      </c>
      <c r="B29" s="319" t="s">
        <v>28</v>
      </c>
      <c r="C29" s="255">
        <v>1</v>
      </c>
      <c r="D29" s="319" t="s">
        <v>387</v>
      </c>
      <c r="E29" s="252">
        <v>20</v>
      </c>
      <c r="F29" s="253">
        <v>5</v>
      </c>
      <c r="G29" s="253">
        <v>15</v>
      </c>
      <c r="H29" s="250">
        <f t="shared" si="0"/>
        <v>20</v>
      </c>
      <c r="I29" s="253">
        <v>3</v>
      </c>
      <c r="J29" s="253">
        <v>11</v>
      </c>
      <c r="K29" s="250">
        <f t="shared" si="1"/>
        <v>14</v>
      </c>
      <c r="L29" s="251">
        <v>0</v>
      </c>
      <c r="M29" s="251">
        <v>0</v>
      </c>
      <c r="N29" s="251">
        <f t="shared" si="2"/>
        <v>0</v>
      </c>
      <c r="O29" s="251">
        <v>0</v>
      </c>
      <c r="P29" s="251">
        <v>0</v>
      </c>
      <c r="Q29" s="251">
        <f t="shared" si="3"/>
        <v>0</v>
      </c>
      <c r="R29" s="250">
        <f t="shared" si="4"/>
        <v>5</v>
      </c>
      <c r="S29" s="250">
        <f t="shared" si="5"/>
        <v>15</v>
      </c>
      <c r="T29" s="250">
        <f t="shared" si="6"/>
        <v>20</v>
      </c>
      <c r="U29" s="250">
        <f t="shared" si="7"/>
        <v>3</v>
      </c>
      <c r="V29" s="250">
        <f t="shared" si="8"/>
        <v>11</v>
      </c>
      <c r="W29" s="250">
        <f t="shared" si="9"/>
        <v>14</v>
      </c>
      <c r="X29" s="320">
        <f t="shared" si="10"/>
        <v>2</v>
      </c>
      <c r="Y29" s="320">
        <f t="shared" si="11"/>
        <v>4</v>
      </c>
      <c r="Z29" s="320">
        <f t="shared" si="12"/>
        <v>6</v>
      </c>
      <c r="AA29" s="318">
        <f>Z29</f>
        <v>6</v>
      </c>
      <c r="AB29" s="318">
        <v>0</v>
      </c>
      <c r="AC29" s="318">
        <f>AA29</f>
        <v>6</v>
      </c>
      <c r="AD29" s="318">
        <v>0</v>
      </c>
      <c r="AE29" s="165"/>
    </row>
    <row r="30" spans="1:31" s="164" customFormat="1" ht="25.5" x14ac:dyDescent="0.5">
      <c r="A30" s="255">
        <v>8</v>
      </c>
      <c r="B30" s="256" t="s">
        <v>29</v>
      </c>
      <c r="C30" s="255">
        <v>0</v>
      </c>
      <c r="D30" s="319" t="s">
        <v>504</v>
      </c>
      <c r="E30" s="252">
        <v>0</v>
      </c>
      <c r="F30" s="253">
        <v>0</v>
      </c>
      <c r="G30" s="253">
        <v>0</v>
      </c>
      <c r="H30" s="250">
        <f t="shared" si="0"/>
        <v>0</v>
      </c>
      <c r="I30" s="253">
        <v>0</v>
      </c>
      <c r="J30" s="253">
        <v>0</v>
      </c>
      <c r="K30" s="250">
        <f t="shared" si="1"/>
        <v>0</v>
      </c>
      <c r="L30" s="251">
        <v>0</v>
      </c>
      <c r="M30" s="251">
        <v>0</v>
      </c>
      <c r="N30" s="251">
        <f t="shared" si="2"/>
        <v>0</v>
      </c>
      <c r="O30" s="251">
        <v>0</v>
      </c>
      <c r="P30" s="251">
        <v>0</v>
      </c>
      <c r="Q30" s="251">
        <f t="shared" si="3"/>
        <v>0</v>
      </c>
      <c r="R30" s="250">
        <f t="shared" si="4"/>
        <v>0</v>
      </c>
      <c r="S30" s="250">
        <f t="shared" si="5"/>
        <v>0</v>
      </c>
      <c r="T30" s="250">
        <f t="shared" si="6"/>
        <v>0</v>
      </c>
      <c r="U30" s="250">
        <f t="shared" si="7"/>
        <v>0</v>
      </c>
      <c r="V30" s="250">
        <f t="shared" si="8"/>
        <v>0</v>
      </c>
      <c r="W30" s="250">
        <f t="shared" si="9"/>
        <v>0</v>
      </c>
      <c r="X30" s="320">
        <f t="shared" si="10"/>
        <v>0</v>
      </c>
      <c r="Y30" s="320">
        <f t="shared" si="11"/>
        <v>0</v>
      </c>
      <c r="Z30" s="320">
        <f t="shared" si="12"/>
        <v>0</v>
      </c>
      <c r="AA30" s="318">
        <v>0</v>
      </c>
      <c r="AB30" s="318">
        <v>0</v>
      </c>
      <c r="AC30" s="318">
        <v>0</v>
      </c>
      <c r="AD30" s="318">
        <v>0</v>
      </c>
      <c r="AE30" s="165"/>
    </row>
    <row r="31" spans="1:31" s="165" customFormat="1" ht="25.5" x14ac:dyDescent="0.5">
      <c r="A31" s="255">
        <v>9</v>
      </c>
      <c r="B31" s="256" t="s">
        <v>30</v>
      </c>
      <c r="C31" s="255">
        <v>1</v>
      </c>
      <c r="D31" s="319" t="s">
        <v>730</v>
      </c>
      <c r="E31" s="252">
        <v>5</v>
      </c>
      <c r="F31" s="253">
        <v>3</v>
      </c>
      <c r="G31" s="253">
        <v>1</v>
      </c>
      <c r="H31" s="250">
        <f t="shared" si="0"/>
        <v>4</v>
      </c>
      <c r="I31" s="253">
        <v>3</v>
      </c>
      <c r="J31" s="253">
        <v>1</v>
      </c>
      <c r="K31" s="250">
        <f t="shared" si="1"/>
        <v>4</v>
      </c>
      <c r="L31" s="251">
        <v>0</v>
      </c>
      <c r="M31" s="251">
        <v>0</v>
      </c>
      <c r="N31" s="251">
        <f t="shared" si="2"/>
        <v>0</v>
      </c>
      <c r="O31" s="251">
        <v>0</v>
      </c>
      <c r="P31" s="251">
        <v>0</v>
      </c>
      <c r="Q31" s="251">
        <f t="shared" si="3"/>
        <v>0</v>
      </c>
      <c r="R31" s="250">
        <f t="shared" si="4"/>
        <v>3</v>
      </c>
      <c r="S31" s="250">
        <f t="shared" si="5"/>
        <v>1</v>
      </c>
      <c r="T31" s="250">
        <f t="shared" si="6"/>
        <v>4</v>
      </c>
      <c r="U31" s="250">
        <f t="shared" si="7"/>
        <v>3</v>
      </c>
      <c r="V31" s="250">
        <f t="shared" si="8"/>
        <v>1</v>
      </c>
      <c r="W31" s="250">
        <f t="shared" si="9"/>
        <v>4</v>
      </c>
      <c r="X31" s="320">
        <f t="shared" si="10"/>
        <v>0</v>
      </c>
      <c r="Y31" s="320">
        <f t="shared" si="11"/>
        <v>0</v>
      </c>
      <c r="Z31" s="320">
        <f t="shared" si="12"/>
        <v>0</v>
      </c>
      <c r="AA31" s="318">
        <f>Z31</f>
        <v>0</v>
      </c>
      <c r="AB31" s="318">
        <v>0</v>
      </c>
      <c r="AC31" s="318">
        <f>AA31</f>
        <v>0</v>
      </c>
      <c r="AD31" s="318">
        <v>0</v>
      </c>
      <c r="AE31" s="164"/>
    </row>
    <row r="32" spans="1:31" s="165" customFormat="1" ht="25.5" x14ac:dyDescent="0.5">
      <c r="A32" s="257">
        <v>10</v>
      </c>
      <c r="B32" s="256" t="s">
        <v>31</v>
      </c>
      <c r="C32" s="257">
        <v>1</v>
      </c>
      <c r="D32" s="319" t="s">
        <v>604</v>
      </c>
      <c r="E32" s="258">
        <v>52</v>
      </c>
      <c r="F32" s="259">
        <v>57</v>
      </c>
      <c r="G32" s="259">
        <v>212</v>
      </c>
      <c r="H32" s="250">
        <f t="shared" si="0"/>
        <v>269</v>
      </c>
      <c r="I32" s="259">
        <v>54</v>
      </c>
      <c r="J32" s="259">
        <v>191</v>
      </c>
      <c r="K32" s="250">
        <f t="shared" si="1"/>
        <v>245</v>
      </c>
      <c r="L32" s="251">
        <v>0</v>
      </c>
      <c r="M32" s="251">
        <v>0</v>
      </c>
      <c r="N32" s="260">
        <f t="shared" si="2"/>
        <v>0</v>
      </c>
      <c r="O32" s="251">
        <v>0</v>
      </c>
      <c r="P32" s="251">
        <v>0</v>
      </c>
      <c r="Q32" s="260">
        <f t="shared" si="3"/>
        <v>0</v>
      </c>
      <c r="R32" s="261">
        <f t="shared" si="4"/>
        <v>57</v>
      </c>
      <c r="S32" s="261">
        <f t="shared" si="5"/>
        <v>212</v>
      </c>
      <c r="T32" s="261">
        <f t="shared" si="6"/>
        <v>269</v>
      </c>
      <c r="U32" s="261">
        <f t="shared" si="7"/>
        <v>54</v>
      </c>
      <c r="V32" s="261">
        <f t="shared" si="8"/>
        <v>191</v>
      </c>
      <c r="W32" s="261">
        <f t="shared" si="9"/>
        <v>245</v>
      </c>
      <c r="X32" s="320">
        <f t="shared" si="10"/>
        <v>3</v>
      </c>
      <c r="Y32" s="320">
        <f t="shared" si="11"/>
        <v>21</v>
      </c>
      <c r="Z32" s="320">
        <f t="shared" si="12"/>
        <v>24</v>
      </c>
      <c r="AA32" s="257">
        <f>Z32</f>
        <v>24</v>
      </c>
      <c r="AB32" s="257">
        <v>0</v>
      </c>
      <c r="AC32" s="258">
        <f>AA32</f>
        <v>24</v>
      </c>
      <c r="AD32" s="258">
        <v>0</v>
      </c>
      <c r="AE32" s="164"/>
    </row>
    <row r="33" spans="1:31" s="165" customFormat="1" ht="24.75" hidden="1" x14ac:dyDescent="0.45">
      <c r="A33" s="318">
        <v>10</v>
      </c>
      <c r="B33" s="319" t="s">
        <v>31</v>
      </c>
      <c r="C33" s="318"/>
      <c r="D33" s="319"/>
      <c r="E33" s="252">
        <v>0</v>
      </c>
      <c r="F33" s="253">
        <v>0</v>
      </c>
      <c r="G33" s="253">
        <v>0</v>
      </c>
      <c r="H33" s="250">
        <f t="shared" si="0"/>
        <v>0</v>
      </c>
      <c r="I33" s="253">
        <v>0</v>
      </c>
      <c r="J33" s="253">
        <v>0</v>
      </c>
      <c r="K33" s="250">
        <f t="shared" si="1"/>
        <v>0</v>
      </c>
      <c r="L33" s="251">
        <v>0</v>
      </c>
      <c r="M33" s="251">
        <v>0</v>
      </c>
      <c r="N33" s="251">
        <f t="shared" si="2"/>
        <v>0</v>
      </c>
      <c r="O33" s="251">
        <v>0</v>
      </c>
      <c r="P33" s="251">
        <v>0</v>
      </c>
      <c r="Q33" s="251">
        <f t="shared" si="3"/>
        <v>0</v>
      </c>
      <c r="R33" s="250">
        <f t="shared" si="4"/>
        <v>0</v>
      </c>
      <c r="S33" s="250">
        <f t="shared" si="5"/>
        <v>0</v>
      </c>
      <c r="T33" s="250">
        <f t="shared" si="6"/>
        <v>0</v>
      </c>
      <c r="U33" s="250">
        <f t="shared" si="7"/>
        <v>0</v>
      </c>
      <c r="V33" s="250">
        <f t="shared" si="8"/>
        <v>0</v>
      </c>
      <c r="W33" s="250">
        <f t="shared" si="9"/>
        <v>0</v>
      </c>
      <c r="X33" s="320">
        <f t="shared" si="10"/>
        <v>0</v>
      </c>
      <c r="Y33" s="320">
        <f t="shared" si="11"/>
        <v>0</v>
      </c>
      <c r="Z33" s="320">
        <f t="shared" si="12"/>
        <v>0</v>
      </c>
      <c r="AA33" s="318">
        <v>0</v>
      </c>
      <c r="AB33" s="318">
        <v>0</v>
      </c>
      <c r="AC33" s="252">
        <v>0</v>
      </c>
      <c r="AD33" s="252">
        <v>0</v>
      </c>
      <c r="AE33" s="164"/>
    </row>
    <row r="34" spans="1:31" s="165" customFormat="1" ht="24.75" hidden="1" x14ac:dyDescent="0.45">
      <c r="A34" s="318">
        <v>10</v>
      </c>
      <c r="B34" s="319" t="s">
        <v>31</v>
      </c>
      <c r="C34" s="318"/>
      <c r="D34" s="319"/>
      <c r="E34" s="252">
        <v>0</v>
      </c>
      <c r="F34" s="253">
        <v>0</v>
      </c>
      <c r="G34" s="253">
        <v>0</v>
      </c>
      <c r="H34" s="250">
        <f t="shared" si="0"/>
        <v>0</v>
      </c>
      <c r="I34" s="253">
        <v>0</v>
      </c>
      <c r="J34" s="253">
        <v>0</v>
      </c>
      <c r="K34" s="250">
        <f t="shared" si="1"/>
        <v>0</v>
      </c>
      <c r="L34" s="251">
        <v>0</v>
      </c>
      <c r="M34" s="251">
        <v>0</v>
      </c>
      <c r="N34" s="251">
        <f t="shared" si="2"/>
        <v>0</v>
      </c>
      <c r="O34" s="251">
        <v>0</v>
      </c>
      <c r="P34" s="251">
        <v>0</v>
      </c>
      <c r="Q34" s="251">
        <f t="shared" si="3"/>
        <v>0</v>
      </c>
      <c r="R34" s="250">
        <f t="shared" si="4"/>
        <v>0</v>
      </c>
      <c r="S34" s="250">
        <f t="shared" si="5"/>
        <v>0</v>
      </c>
      <c r="T34" s="250">
        <f t="shared" si="6"/>
        <v>0</v>
      </c>
      <c r="U34" s="250">
        <f t="shared" si="7"/>
        <v>0</v>
      </c>
      <c r="V34" s="250">
        <f t="shared" si="8"/>
        <v>0</v>
      </c>
      <c r="W34" s="250">
        <f t="shared" si="9"/>
        <v>0</v>
      </c>
      <c r="X34" s="320">
        <f t="shared" si="10"/>
        <v>0</v>
      </c>
      <c r="Y34" s="320">
        <f t="shared" si="11"/>
        <v>0</v>
      </c>
      <c r="Z34" s="320">
        <f t="shared" si="12"/>
        <v>0</v>
      </c>
      <c r="AA34" s="318">
        <v>0</v>
      </c>
      <c r="AB34" s="318">
        <v>0</v>
      </c>
      <c r="AC34" s="252">
        <v>0</v>
      </c>
      <c r="AD34" s="252">
        <v>0</v>
      </c>
      <c r="AE34" s="164"/>
    </row>
    <row r="35" spans="1:31" s="164" customFormat="1" ht="24.75" x14ac:dyDescent="0.45">
      <c r="A35" s="318">
        <v>11</v>
      </c>
      <c r="B35" s="319" t="s">
        <v>32</v>
      </c>
      <c r="C35" s="318">
        <v>0</v>
      </c>
      <c r="D35" s="319" t="s">
        <v>729</v>
      </c>
      <c r="E35" s="252">
        <v>0</v>
      </c>
      <c r="F35" s="253">
        <v>0</v>
      </c>
      <c r="G35" s="253">
        <v>0</v>
      </c>
      <c r="H35" s="250">
        <f t="shared" si="0"/>
        <v>0</v>
      </c>
      <c r="I35" s="253">
        <v>0</v>
      </c>
      <c r="J35" s="253">
        <v>0</v>
      </c>
      <c r="K35" s="250">
        <f t="shared" si="1"/>
        <v>0</v>
      </c>
      <c r="L35" s="251">
        <v>0</v>
      </c>
      <c r="M35" s="251">
        <v>0</v>
      </c>
      <c r="N35" s="251">
        <f t="shared" si="2"/>
        <v>0</v>
      </c>
      <c r="O35" s="251">
        <v>0</v>
      </c>
      <c r="P35" s="251">
        <v>0</v>
      </c>
      <c r="Q35" s="251">
        <f t="shared" si="3"/>
        <v>0</v>
      </c>
      <c r="R35" s="250">
        <f t="shared" si="4"/>
        <v>0</v>
      </c>
      <c r="S35" s="250">
        <f t="shared" si="5"/>
        <v>0</v>
      </c>
      <c r="T35" s="250">
        <f t="shared" si="6"/>
        <v>0</v>
      </c>
      <c r="U35" s="250">
        <f t="shared" si="7"/>
        <v>0</v>
      </c>
      <c r="V35" s="250">
        <f t="shared" si="8"/>
        <v>0</v>
      </c>
      <c r="W35" s="250">
        <f t="shared" si="9"/>
        <v>0</v>
      </c>
      <c r="X35" s="320">
        <f t="shared" si="10"/>
        <v>0</v>
      </c>
      <c r="Y35" s="320">
        <f t="shared" si="11"/>
        <v>0</v>
      </c>
      <c r="Z35" s="320">
        <f t="shared" si="12"/>
        <v>0</v>
      </c>
      <c r="AA35" s="318">
        <v>0</v>
      </c>
      <c r="AB35" s="318">
        <v>0</v>
      </c>
      <c r="AC35" s="318">
        <v>0</v>
      </c>
      <c r="AD35" s="318">
        <v>0</v>
      </c>
    </row>
    <row r="36" spans="1:31" s="164" customFormat="1" ht="30" x14ac:dyDescent="0.45">
      <c r="A36" s="318">
        <v>12</v>
      </c>
      <c r="B36" s="319" t="s">
        <v>33</v>
      </c>
      <c r="C36" s="318">
        <v>1</v>
      </c>
      <c r="D36" s="319" t="s">
        <v>49</v>
      </c>
      <c r="E36" s="252">
        <v>4</v>
      </c>
      <c r="F36" s="253">
        <v>0</v>
      </c>
      <c r="G36" s="253">
        <v>4</v>
      </c>
      <c r="H36" s="250">
        <f t="shared" si="0"/>
        <v>4</v>
      </c>
      <c r="I36" s="253">
        <v>0</v>
      </c>
      <c r="J36" s="253">
        <v>4</v>
      </c>
      <c r="K36" s="250">
        <f t="shared" si="1"/>
        <v>4</v>
      </c>
      <c r="L36" s="251">
        <v>0</v>
      </c>
      <c r="M36" s="251">
        <v>0</v>
      </c>
      <c r="N36" s="251">
        <f t="shared" si="2"/>
        <v>0</v>
      </c>
      <c r="O36" s="251">
        <v>0</v>
      </c>
      <c r="P36" s="251">
        <v>0</v>
      </c>
      <c r="Q36" s="251">
        <f t="shared" si="3"/>
        <v>0</v>
      </c>
      <c r="R36" s="250">
        <f t="shared" si="4"/>
        <v>0</v>
      </c>
      <c r="S36" s="250">
        <f t="shared" si="5"/>
        <v>4</v>
      </c>
      <c r="T36" s="250">
        <f t="shared" si="6"/>
        <v>4</v>
      </c>
      <c r="U36" s="250">
        <f t="shared" si="7"/>
        <v>0</v>
      </c>
      <c r="V36" s="250">
        <f t="shared" si="8"/>
        <v>4</v>
      </c>
      <c r="W36" s="250">
        <f t="shared" si="9"/>
        <v>4</v>
      </c>
      <c r="X36" s="320">
        <f t="shared" si="10"/>
        <v>0</v>
      </c>
      <c r="Y36" s="320">
        <f t="shared" si="11"/>
        <v>0</v>
      </c>
      <c r="Z36" s="320">
        <f t="shared" si="12"/>
        <v>0</v>
      </c>
      <c r="AA36" s="318">
        <v>0</v>
      </c>
      <c r="AB36" s="318">
        <v>0</v>
      </c>
      <c r="AC36" s="318">
        <v>0</v>
      </c>
      <c r="AD36" s="318">
        <v>0</v>
      </c>
      <c r="AE36" s="166"/>
    </row>
    <row r="37" spans="1:31" s="164" customFormat="1" ht="28.5" thickBot="1" x14ac:dyDescent="0.55000000000000004">
      <c r="A37" s="262">
        <v>13</v>
      </c>
      <c r="B37" s="263" t="s">
        <v>34</v>
      </c>
      <c r="C37" s="264">
        <v>5</v>
      </c>
      <c r="D37" s="265" t="s">
        <v>407</v>
      </c>
      <c r="E37" s="266">
        <v>30</v>
      </c>
      <c r="F37" s="267">
        <v>7</v>
      </c>
      <c r="G37" s="267">
        <v>35</v>
      </c>
      <c r="H37" s="250">
        <f t="shared" si="0"/>
        <v>42</v>
      </c>
      <c r="I37" s="267">
        <v>7</v>
      </c>
      <c r="J37" s="267">
        <v>35</v>
      </c>
      <c r="K37" s="250">
        <f t="shared" si="1"/>
        <v>42</v>
      </c>
      <c r="L37" s="251">
        <v>0</v>
      </c>
      <c r="M37" s="251">
        <v>0</v>
      </c>
      <c r="N37" s="268">
        <f t="shared" si="2"/>
        <v>0</v>
      </c>
      <c r="O37" s="251">
        <v>0</v>
      </c>
      <c r="P37" s="251">
        <v>0</v>
      </c>
      <c r="Q37" s="268">
        <f t="shared" si="3"/>
        <v>0</v>
      </c>
      <c r="R37" s="267">
        <f t="shared" si="4"/>
        <v>7</v>
      </c>
      <c r="S37" s="267">
        <f t="shared" si="5"/>
        <v>35</v>
      </c>
      <c r="T37" s="267">
        <f t="shared" si="6"/>
        <v>42</v>
      </c>
      <c r="U37" s="267">
        <f t="shared" si="7"/>
        <v>7</v>
      </c>
      <c r="V37" s="267">
        <f t="shared" si="8"/>
        <v>35</v>
      </c>
      <c r="W37" s="267">
        <f t="shared" si="9"/>
        <v>42</v>
      </c>
      <c r="X37" s="320">
        <f t="shared" si="10"/>
        <v>0</v>
      </c>
      <c r="Y37" s="320">
        <f t="shared" si="11"/>
        <v>0</v>
      </c>
      <c r="Z37" s="320">
        <f t="shared" si="12"/>
        <v>0</v>
      </c>
      <c r="AA37" s="269">
        <f>Z37</f>
        <v>0</v>
      </c>
      <c r="AB37" s="269">
        <v>0</v>
      </c>
      <c r="AC37" s="269">
        <f>AA37</f>
        <v>0</v>
      </c>
      <c r="AD37" s="269">
        <v>0</v>
      </c>
      <c r="AE37" s="311"/>
    </row>
    <row r="38" spans="1:31" s="166" customFormat="1" ht="36" customHeight="1" thickBot="1" x14ac:dyDescent="0.45">
      <c r="A38" s="385" t="s">
        <v>10</v>
      </c>
      <c r="B38" s="386"/>
      <c r="C38" s="386"/>
      <c r="D38" s="386"/>
      <c r="E38" s="270">
        <f>SUM(E11:E37)</f>
        <v>703</v>
      </c>
      <c r="F38" s="270">
        <f>SUM(F11:F37)</f>
        <v>456</v>
      </c>
      <c r="G38" s="270">
        <f>SUM(G11:G37)</f>
        <v>1154</v>
      </c>
      <c r="H38" s="270">
        <f>SUM(H11:H37)</f>
        <v>1610</v>
      </c>
      <c r="I38" s="270">
        <v>27</v>
      </c>
      <c r="J38" s="270">
        <v>134</v>
      </c>
      <c r="K38" s="270">
        <f t="shared" ref="K38:AD38" si="13">SUM(K11:K37)</f>
        <v>1479</v>
      </c>
      <c r="L38" s="270">
        <f t="shared" si="13"/>
        <v>2</v>
      </c>
      <c r="M38" s="270">
        <f t="shared" si="13"/>
        <v>2</v>
      </c>
      <c r="N38" s="270">
        <f t="shared" si="13"/>
        <v>4</v>
      </c>
      <c r="O38" s="270">
        <f t="shared" si="13"/>
        <v>4</v>
      </c>
      <c r="P38" s="270">
        <f t="shared" si="13"/>
        <v>12</v>
      </c>
      <c r="Q38" s="270">
        <f t="shared" si="13"/>
        <v>16</v>
      </c>
      <c r="R38" s="270">
        <f t="shared" si="13"/>
        <v>458</v>
      </c>
      <c r="S38" s="270">
        <f t="shared" si="13"/>
        <v>1156</v>
      </c>
      <c r="T38" s="270">
        <f t="shared" si="13"/>
        <v>1614</v>
      </c>
      <c r="U38" s="270">
        <f t="shared" si="13"/>
        <v>434</v>
      </c>
      <c r="V38" s="270">
        <f t="shared" si="13"/>
        <v>1061</v>
      </c>
      <c r="W38" s="270">
        <f t="shared" si="13"/>
        <v>1495</v>
      </c>
      <c r="X38" s="270">
        <f t="shared" si="13"/>
        <v>24</v>
      </c>
      <c r="Y38" s="270">
        <f t="shared" si="13"/>
        <v>95</v>
      </c>
      <c r="Z38" s="270">
        <f t="shared" si="13"/>
        <v>119</v>
      </c>
      <c r="AA38" s="270">
        <f t="shared" si="13"/>
        <v>119</v>
      </c>
      <c r="AB38" s="270">
        <f t="shared" si="13"/>
        <v>0</v>
      </c>
      <c r="AC38" s="270">
        <f>SUM(AC11:AC37)</f>
        <v>97</v>
      </c>
      <c r="AD38" s="271">
        <f t="shared" si="13"/>
        <v>22</v>
      </c>
      <c r="AE38" s="161"/>
    </row>
  </sheetData>
  <mergeCells count="37">
    <mergeCell ref="A24:A25"/>
    <mergeCell ref="B24:B25"/>
    <mergeCell ref="A27:A28"/>
    <mergeCell ref="B27:B28"/>
    <mergeCell ref="A38:D38"/>
    <mergeCell ref="A11:A18"/>
    <mergeCell ref="B11:B18"/>
    <mergeCell ref="A19:A21"/>
    <mergeCell ref="B19:B21"/>
    <mergeCell ref="A22:A23"/>
    <mergeCell ref="B22:B23"/>
    <mergeCell ref="I9:K9"/>
    <mergeCell ref="L9:N9"/>
    <mergeCell ref="O9:Q9"/>
    <mergeCell ref="R9:T9"/>
    <mergeCell ref="U9:W9"/>
    <mergeCell ref="A6:AD6"/>
    <mergeCell ref="A7:A10"/>
    <mergeCell ref="B7:B10"/>
    <mergeCell ref="C7:C10"/>
    <mergeCell ref="D7:D10"/>
    <mergeCell ref="E7:E10"/>
    <mergeCell ref="F7:W7"/>
    <mergeCell ref="X7:Z9"/>
    <mergeCell ref="AA7:AA10"/>
    <mergeCell ref="AB7:AB10"/>
    <mergeCell ref="AC7:AC10"/>
    <mergeCell ref="AD7:AD10"/>
    <mergeCell ref="F8:K8"/>
    <mergeCell ref="L8:Q8"/>
    <mergeCell ref="R8:W8"/>
    <mergeCell ref="F9:H9"/>
    <mergeCell ref="A1:X1"/>
    <mergeCell ref="A2:X2"/>
    <mergeCell ref="A3:AD3"/>
    <mergeCell ref="A4:AD4"/>
    <mergeCell ref="A5:AD5"/>
  </mergeCells>
  <phoneticPr fontId="1" type="noConversion"/>
  <pageMargins left="0.25" right="0.25" top="0.75" bottom="0.75" header="0.3" footer="0.3"/>
  <pageSetup paperSize="9"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Y181"/>
  <sheetViews>
    <sheetView view="pageBreakPreview" zoomScale="70" zoomScaleNormal="70" workbookViewId="0">
      <pane xSplit="3" ySplit="7" topLeftCell="D8" activePane="bottomRight" state="frozen"/>
      <selection pane="topRight" activeCell="D1" sqref="D1"/>
      <selection pane="bottomLeft" activeCell="A8" sqref="A8"/>
      <selection pane="bottomRight" activeCell="A4" sqref="A4:Y4"/>
    </sheetView>
  </sheetViews>
  <sheetFormatPr defaultRowHeight="15.75" x14ac:dyDescent="0.25"/>
  <cols>
    <col min="1" max="1" width="7.140625" style="93" customWidth="1"/>
    <col min="2" max="2" width="15.85546875" style="94" customWidth="1"/>
    <col min="3" max="3" width="9.7109375" style="94" customWidth="1"/>
    <col min="4" max="4" width="10" style="94" customWidth="1"/>
    <col min="5" max="24" width="6.42578125" style="95" customWidth="1"/>
    <col min="25" max="25" width="12.28515625" style="93" customWidth="1"/>
    <col min="26" max="26" width="9.140625" style="93" customWidth="1"/>
    <col min="27" max="16384" width="9.140625" style="93"/>
  </cols>
  <sheetData>
    <row r="1" spans="1:25" s="1" customFormat="1" ht="26.25" x14ac:dyDescent="0.55000000000000004">
      <c r="A1" s="387" t="s">
        <v>18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  <c r="X1" s="387"/>
      <c r="Y1" s="387"/>
    </row>
    <row r="2" spans="1:25" s="1" customFormat="1" ht="26.25" x14ac:dyDescent="0.55000000000000004">
      <c r="A2" s="387" t="s">
        <v>20</v>
      </c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7"/>
      <c r="W2" s="387"/>
      <c r="X2" s="387"/>
      <c r="Y2" s="387"/>
    </row>
    <row r="3" spans="1:25" s="65" customFormat="1" ht="19.5" customHeight="1" x14ac:dyDescent="0.55000000000000004">
      <c r="A3" s="388" t="s">
        <v>306</v>
      </c>
      <c r="B3" s="388"/>
      <c r="C3" s="388"/>
      <c r="D3" s="388"/>
      <c r="E3" s="388"/>
      <c r="F3" s="388"/>
      <c r="G3" s="388"/>
      <c r="H3" s="388"/>
      <c r="I3" s="388"/>
      <c r="J3" s="388"/>
      <c r="K3" s="388"/>
      <c r="L3" s="388"/>
      <c r="M3" s="388"/>
      <c r="N3" s="388"/>
      <c r="O3" s="388"/>
      <c r="P3" s="388"/>
      <c r="Q3" s="388"/>
      <c r="R3" s="388"/>
      <c r="S3" s="388"/>
      <c r="T3" s="388"/>
      <c r="U3" s="388"/>
      <c r="V3" s="388"/>
      <c r="W3" s="388"/>
      <c r="X3" s="388"/>
      <c r="Y3" s="64"/>
    </row>
    <row r="4" spans="1:25" s="66" customFormat="1" ht="20.45" customHeight="1" x14ac:dyDescent="0.25">
      <c r="A4" s="389" t="str">
        <f>'Quarantine Detail'!A5</f>
        <v>मिति : २०७७-०७-०१ गते दिउसो ३ बजे सम्म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/>
      <c r="W4" s="388"/>
      <c r="X4" s="388"/>
      <c r="Y4" s="388"/>
    </row>
    <row r="5" spans="1:25" s="5" customFormat="1" ht="24" customHeight="1" x14ac:dyDescent="0.25">
      <c r="A5" s="390" t="s">
        <v>35</v>
      </c>
      <c r="B5" s="392" t="s">
        <v>36</v>
      </c>
      <c r="C5" s="394" t="s">
        <v>299</v>
      </c>
      <c r="D5" s="392" t="s">
        <v>10</v>
      </c>
      <c r="E5" s="396" t="s">
        <v>300</v>
      </c>
      <c r="F5" s="397"/>
      <c r="G5" s="397"/>
      <c r="H5" s="397"/>
      <c r="I5" s="397"/>
      <c r="J5" s="397"/>
      <c r="K5" s="397"/>
      <c r="L5" s="397"/>
      <c r="M5" s="397"/>
      <c r="N5" s="397"/>
      <c r="O5" s="397"/>
      <c r="P5" s="397"/>
      <c r="Q5" s="397"/>
      <c r="R5" s="397"/>
      <c r="S5" s="397"/>
      <c r="T5" s="397"/>
      <c r="U5" s="397"/>
      <c r="V5" s="397"/>
      <c r="W5" s="397"/>
      <c r="X5" s="398"/>
      <c r="Y5" s="392" t="s">
        <v>11</v>
      </c>
    </row>
    <row r="6" spans="1:25" s="5" customFormat="1" ht="24" customHeight="1" x14ac:dyDescent="0.25">
      <c r="A6" s="391"/>
      <c r="B6" s="393"/>
      <c r="C6" s="395"/>
      <c r="D6" s="393"/>
      <c r="E6" s="67">
        <v>1</v>
      </c>
      <c r="F6" s="67">
        <v>2</v>
      </c>
      <c r="G6" s="67">
        <v>3</v>
      </c>
      <c r="H6" s="67">
        <v>4</v>
      </c>
      <c r="I6" s="67">
        <v>5</v>
      </c>
      <c r="J6" s="67">
        <v>6</v>
      </c>
      <c r="K6" s="67">
        <v>7</v>
      </c>
      <c r="L6" s="67">
        <v>8</v>
      </c>
      <c r="M6" s="67">
        <v>9</v>
      </c>
      <c r="N6" s="67">
        <v>10</v>
      </c>
      <c r="O6" s="67">
        <v>11</v>
      </c>
      <c r="P6" s="67">
        <v>12</v>
      </c>
      <c r="Q6" s="67">
        <v>13</v>
      </c>
      <c r="R6" s="67">
        <v>14</v>
      </c>
      <c r="S6" s="67">
        <v>15</v>
      </c>
      <c r="T6" s="67">
        <v>16</v>
      </c>
      <c r="U6" s="67">
        <v>17</v>
      </c>
      <c r="V6" s="67">
        <v>18</v>
      </c>
      <c r="W6" s="67">
        <v>19</v>
      </c>
      <c r="X6" s="67" t="s">
        <v>301</v>
      </c>
      <c r="Y6" s="393"/>
    </row>
    <row r="7" spans="1:25" s="5" customFormat="1" ht="19.5" customHeight="1" x14ac:dyDescent="0.25">
      <c r="A7" s="399">
        <v>1</v>
      </c>
      <c r="B7" s="401" t="s">
        <v>302</v>
      </c>
      <c r="C7" s="68" t="s">
        <v>8</v>
      </c>
      <c r="D7" s="69">
        <f t="shared" ref="D7:D32" si="0">SUM(E7:X7)</f>
        <v>71</v>
      </c>
      <c r="E7" s="69">
        <v>2</v>
      </c>
      <c r="F7" s="69">
        <v>4</v>
      </c>
      <c r="G7" s="69">
        <v>0</v>
      </c>
      <c r="H7" s="69">
        <v>0</v>
      </c>
      <c r="I7" s="69">
        <v>0</v>
      </c>
      <c r="J7" s="69">
        <v>1</v>
      </c>
      <c r="K7" s="69">
        <v>1</v>
      </c>
      <c r="L7" s="69">
        <v>0</v>
      </c>
      <c r="M7" s="69">
        <v>2</v>
      </c>
      <c r="N7" s="69">
        <v>0</v>
      </c>
      <c r="O7" s="69">
        <v>3</v>
      </c>
      <c r="P7" s="69">
        <v>9</v>
      </c>
      <c r="Q7" s="69">
        <v>4</v>
      </c>
      <c r="R7" s="69">
        <v>20</v>
      </c>
      <c r="S7" s="69">
        <v>0</v>
      </c>
      <c r="T7" s="69">
        <v>5</v>
      </c>
      <c r="U7" s="69">
        <v>13</v>
      </c>
      <c r="V7" s="69">
        <v>3</v>
      </c>
      <c r="W7" s="69">
        <v>4</v>
      </c>
      <c r="X7" s="70">
        <v>0</v>
      </c>
      <c r="Y7" s="403">
        <f>D7+D8</f>
        <v>663</v>
      </c>
    </row>
    <row r="8" spans="1:25" s="5" customFormat="1" ht="19.5" customHeight="1" x14ac:dyDescent="0.25">
      <c r="A8" s="400"/>
      <c r="B8" s="402"/>
      <c r="C8" s="71" t="s">
        <v>9</v>
      </c>
      <c r="D8" s="72">
        <f t="shared" si="0"/>
        <v>592</v>
      </c>
      <c r="E8" s="72">
        <v>27</v>
      </c>
      <c r="F8" s="72">
        <v>11</v>
      </c>
      <c r="G8" s="72">
        <v>28</v>
      </c>
      <c r="H8" s="72">
        <v>10</v>
      </c>
      <c r="I8" s="72">
        <v>1</v>
      </c>
      <c r="J8" s="72">
        <v>17</v>
      </c>
      <c r="K8" s="72">
        <v>19</v>
      </c>
      <c r="L8" s="72">
        <v>2</v>
      </c>
      <c r="M8" s="72">
        <v>34</v>
      </c>
      <c r="N8" s="72">
        <v>4</v>
      </c>
      <c r="O8" s="72">
        <v>16</v>
      </c>
      <c r="P8" s="72">
        <v>41</v>
      </c>
      <c r="Q8" s="72">
        <v>22</v>
      </c>
      <c r="R8" s="72">
        <v>180</v>
      </c>
      <c r="S8" s="72">
        <v>7</v>
      </c>
      <c r="T8" s="72">
        <v>36</v>
      </c>
      <c r="U8" s="72">
        <v>38</v>
      </c>
      <c r="V8" s="72">
        <v>28</v>
      </c>
      <c r="W8" s="72">
        <v>60</v>
      </c>
      <c r="X8" s="73">
        <v>11</v>
      </c>
      <c r="Y8" s="393"/>
    </row>
    <row r="9" spans="1:25" s="5" customFormat="1" ht="21.75" x14ac:dyDescent="0.25">
      <c r="A9" s="399">
        <v>2</v>
      </c>
      <c r="B9" s="401" t="s">
        <v>236</v>
      </c>
      <c r="C9" s="68" t="s">
        <v>8</v>
      </c>
      <c r="D9" s="69">
        <f t="shared" si="0"/>
        <v>0</v>
      </c>
      <c r="E9" s="69">
        <v>0</v>
      </c>
      <c r="F9" s="69">
        <v>0</v>
      </c>
      <c r="G9" s="69">
        <v>0</v>
      </c>
      <c r="H9" s="69">
        <v>0</v>
      </c>
      <c r="I9" s="69">
        <v>0</v>
      </c>
      <c r="J9" s="69">
        <v>0</v>
      </c>
      <c r="K9" s="69">
        <v>0</v>
      </c>
      <c r="L9" s="69">
        <v>0</v>
      </c>
      <c r="M9" s="69">
        <v>0</v>
      </c>
      <c r="N9" s="69">
        <v>0</v>
      </c>
      <c r="O9" s="69">
        <v>0</v>
      </c>
      <c r="P9" s="69">
        <v>0</v>
      </c>
      <c r="Q9" s="69">
        <v>0</v>
      </c>
      <c r="R9" s="69">
        <v>0</v>
      </c>
      <c r="S9" s="69">
        <v>0</v>
      </c>
      <c r="T9" s="69">
        <v>0</v>
      </c>
      <c r="U9" s="69">
        <v>0</v>
      </c>
      <c r="V9" s="69">
        <v>0</v>
      </c>
      <c r="W9" s="69">
        <v>0</v>
      </c>
      <c r="X9" s="70">
        <v>0</v>
      </c>
      <c r="Y9" s="403">
        <f>D9+D10</f>
        <v>0</v>
      </c>
    </row>
    <row r="10" spans="1:25" s="5" customFormat="1" ht="21.75" x14ac:dyDescent="0.25">
      <c r="A10" s="400"/>
      <c r="B10" s="402"/>
      <c r="C10" s="71" t="s">
        <v>9</v>
      </c>
      <c r="D10" s="72">
        <f t="shared" si="0"/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2">
        <v>0</v>
      </c>
      <c r="L10" s="72">
        <v>0</v>
      </c>
      <c r="M10" s="72">
        <v>0</v>
      </c>
      <c r="N10" s="72">
        <v>0</v>
      </c>
      <c r="O10" s="72">
        <v>0</v>
      </c>
      <c r="P10" s="72">
        <v>0</v>
      </c>
      <c r="Q10" s="72">
        <v>0</v>
      </c>
      <c r="R10" s="72">
        <f>Q10+P10</f>
        <v>0</v>
      </c>
      <c r="S10" s="72">
        <v>0</v>
      </c>
      <c r="T10" s="72">
        <v>0</v>
      </c>
      <c r="U10" s="72">
        <v>0</v>
      </c>
      <c r="V10" s="72">
        <v>0</v>
      </c>
      <c r="W10" s="72">
        <v>0</v>
      </c>
      <c r="X10" s="73">
        <v>0</v>
      </c>
      <c r="Y10" s="393"/>
    </row>
    <row r="11" spans="1:25" s="5" customFormat="1" ht="21.75" x14ac:dyDescent="0.25">
      <c r="A11" s="404">
        <v>3</v>
      </c>
      <c r="B11" s="406" t="s">
        <v>238</v>
      </c>
      <c r="C11" s="74" t="s">
        <v>8</v>
      </c>
      <c r="D11" s="75">
        <f t="shared" si="0"/>
        <v>5</v>
      </c>
      <c r="E11" s="75">
        <v>0</v>
      </c>
      <c r="F11" s="75">
        <v>0</v>
      </c>
      <c r="G11" s="75">
        <v>2</v>
      </c>
      <c r="H11" s="75">
        <v>0</v>
      </c>
      <c r="I11" s="75">
        <v>0</v>
      </c>
      <c r="J11" s="75">
        <v>0</v>
      </c>
      <c r="K11" s="75">
        <v>2</v>
      </c>
      <c r="L11" s="75">
        <v>1</v>
      </c>
      <c r="M11" s="75">
        <v>0</v>
      </c>
      <c r="N11" s="75">
        <v>0</v>
      </c>
      <c r="O11" s="75">
        <v>0</v>
      </c>
      <c r="P11" s="75">
        <v>0</v>
      </c>
      <c r="Q11" s="75">
        <v>0</v>
      </c>
      <c r="R11" s="75">
        <v>0</v>
      </c>
      <c r="S11" s="75">
        <v>0</v>
      </c>
      <c r="T11" s="75">
        <v>0</v>
      </c>
      <c r="U11" s="75">
        <v>0</v>
      </c>
      <c r="V11" s="75">
        <v>0</v>
      </c>
      <c r="W11" s="75">
        <v>0</v>
      </c>
      <c r="X11" s="76">
        <v>0</v>
      </c>
      <c r="Y11" s="408">
        <f>D11+D12</f>
        <v>32</v>
      </c>
    </row>
    <row r="12" spans="1:25" s="5" customFormat="1" ht="21.75" x14ac:dyDescent="0.25">
      <c r="A12" s="405"/>
      <c r="B12" s="407"/>
      <c r="C12" s="77" t="s">
        <v>9</v>
      </c>
      <c r="D12" s="78">
        <f t="shared" si="0"/>
        <v>27</v>
      </c>
      <c r="E12" s="78">
        <v>6</v>
      </c>
      <c r="F12" s="78">
        <v>1</v>
      </c>
      <c r="G12" s="78">
        <v>5</v>
      </c>
      <c r="H12" s="78">
        <v>5</v>
      </c>
      <c r="I12" s="78">
        <v>0</v>
      </c>
      <c r="J12" s="78">
        <v>0</v>
      </c>
      <c r="K12" s="78">
        <v>2</v>
      </c>
      <c r="L12" s="78">
        <v>4</v>
      </c>
      <c r="M12" s="78">
        <v>0</v>
      </c>
      <c r="N12" s="78">
        <v>2</v>
      </c>
      <c r="O12" s="78">
        <v>1</v>
      </c>
      <c r="P12" s="78">
        <v>1</v>
      </c>
      <c r="Q12" s="78">
        <v>0</v>
      </c>
      <c r="R12" s="78">
        <v>0</v>
      </c>
      <c r="S12" s="78">
        <v>0</v>
      </c>
      <c r="T12" s="78">
        <v>0</v>
      </c>
      <c r="U12" s="78">
        <v>0</v>
      </c>
      <c r="V12" s="78">
        <v>0</v>
      </c>
      <c r="W12" s="78">
        <v>0</v>
      </c>
      <c r="X12" s="79">
        <v>0</v>
      </c>
      <c r="Y12" s="409"/>
    </row>
    <row r="13" spans="1:25" s="5" customFormat="1" ht="21.75" x14ac:dyDescent="0.25">
      <c r="A13" s="399">
        <v>4</v>
      </c>
      <c r="B13" s="401" t="s">
        <v>237</v>
      </c>
      <c r="C13" s="68" t="s">
        <v>8</v>
      </c>
      <c r="D13" s="69">
        <f t="shared" si="0"/>
        <v>0</v>
      </c>
      <c r="E13" s="69">
        <v>0</v>
      </c>
      <c r="F13" s="69">
        <v>0</v>
      </c>
      <c r="G13" s="69">
        <v>0</v>
      </c>
      <c r="H13" s="69">
        <v>0</v>
      </c>
      <c r="I13" s="69">
        <v>0</v>
      </c>
      <c r="J13" s="69">
        <v>0</v>
      </c>
      <c r="K13" s="69">
        <v>0</v>
      </c>
      <c r="L13" s="69">
        <v>0</v>
      </c>
      <c r="M13" s="69">
        <v>0</v>
      </c>
      <c r="N13" s="69">
        <v>0</v>
      </c>
      <c r="O13" s="69">
        <v>0</v>
      </c>
      <c r="P13" s="69">
        <v>0</v>
      </c>
      <c r="Q13" s="69">
        <v>0</v>
      </c>
      <c r="R13" s="69">
        <v>0</v>
      </c>
      <c r="S13" s="69">
        <v>0</v>
      </c>
      <c r="T13" s="69">
        <v>0</v>
      </c>
      <c r="U13" s="69">
        <v>0</v>
      </c>
      <c r="V13" s="69">
        <v>0</v>
      </c>
      <c r="W13" s="69">
        <v>0</v>
      </c>
      <c r="X13" s="70">
        <v>0</v>
      </c>
      <c r="Y13" s="403">
        <f>D13+D14</f>
        <v>1</v>
      </c>
    </row>
    <row r="14" spans="1:25" s="5" customFormat="1" ht="21.75" x14ac:dyDescent="0.25">
      <c r="A14" s="400"/>
      <c r="B14" s="402"/>
      <c r="C14" s="71" t="s">
        <v>9</v>
      </c>
      <c r="D14" s="72">
        <f t="shared" si="0"/>
        <v>1</v>
      </c>
      <c r="E14" s="72">
        <v>1</v>
      </c>
      <c r="F14" s="72">
        <v>0</v>
      </c>
      <c r="G14" s="72">
        <v>0</v>
      </c>
      <c r="H14" s="72">
        <v>0</v>
      </c>
      <c r="I14" s="72">
        <v>0</v>
      </c>
      <c r="J14" s="72">
        <v>0</v>
      </c>
      <c r="K14" s="72">
        <v>0</v>
      </c>
      <c r="L14" s="72">
        <v>0</v>
      </c>
      <c r="M14" s="72">
        <v>0</v>
      </c>
      <c r="N14" s="72">
        <v>0</v>
      </c>
      <c r="O14" s="72">
        <v>0</v>
      </c>
      <c r="P14" s="72">
        <v>0</v>
      </c>
      <c r="Q14" s="72">
        <v>0</v>
      </c>
      <c r="R14" s="72">
        <v>0</v>
      </c>
      <c r="S14" s="72">
        <v>0</v>
      </c>
      <c r="T14" s="72">
        <v>0</v>
      </c>
      <c r="U14" s="72">
        <v>0</v>
      </c>
      <c r="V14" s="72">
        <v>0</v>
      </c>
      <c r="W14" s="72">
        <v>0</v>
      </c>
      <c r="X14" s="73">
        <v>0</v>
      </c>
      <c r="Y14" s="393"/>
    </row>
    <row r="15" spans="1:25" s="5" customFormat="1" ht="21.75" x14ac:dyDescent="0.25">
      <c r="A15" s="399">
        <v>5</v>
      </c>
      <c r="B15" s="401" t="s">
        <v>303</v>
      </c>
      <c r="C15" s="68" t="s">
        <v>8</v>
      </c>
      <c r="D15" s="69">
        <f t="shared" si="0"/>
        <v>55</v>
      </c>
      <c r="E15" s="69">
        <v>0</v>
      </c>
      <c r="F15" s="69">
        <v>13</v>
      </c>
      <c r="G15" s="69">
        <v>7</v>
      </c>
      <c r="H15" s="69">
        <v>14</v>
      </c>
      <c r="I15" s="69">
        <v>2</v>
      </c>
      <c r="J15" s="69">
        <v>11</v>
      </c>
      <c r="K15" s="69">
        <v>0</v>
      </c>
      <c r="L15" s="69">
        <v>4</v>
      </c>
      <c r="M15" s="69">
        <v>0</v>
      </c>
      <c r="N15" s="69">
        <v>4</v>
      </c>
      <c r="O15" s="69">
        <v>0</v>
      </c>
      <c r="P15" s="69">
        <v>0</v>
      </c>
      <c r="Q15" s="69">
        <v>0</v>
      </c>
      <c r="R15" s="69">
        <v>0</v>
      </c>
      <c r="S15" s="69">
        <v>0</v>
      </c>
      <c r="T15" s="69">
        <v>0</v>
      </c>
      <c r="U15" s="69">
        <v>0</v>
      </c>
      <c r="V15" s="69">
        <v>0</v>
      </c>
      <c r="W15" s="69">
        <v>0</v>
      </c>
      <c r="X15" s="70">
        <v>0</v>
      </c>
      <c r="Y15" s="403">
        <f>D15+D16</f>
        <v>416</v>
      </c>
    </row>
    <row r="16" spans="1:25" s="5" customFormat="1" ht="21.75" x14ac:dyDescent="0.25">
      <c r="A16" s="400"/>
      <c r="B16" s="402"/>
      <c r="C16" s="71" t="s">
        <v>9</v>
      </c>
      <c r="D16" s="72">
        <f t="shared" si="0"/>
        <v>361</v>
      </c>
      <c r="E16" s="72">
        <v>0</v>
      </c>
      <c r="F16" s="72">
        <v>48</v>
      </c>
      <c r="G16" s="72">
        <v>30</v>
      </c>
      <c r="H16" s="72">
        <v>111</v>
      </c>
      <c r="I16" s="72">
        <v>4</v>
      </c>
      <c r="J16" s="72">
        <v>73</v>
      </c>
      <c r="K16" s="72">
        <v>10</v>
      </c>
      <c r="L16" s="72">
        <v>28</v>
      </c>
      <c r="M16" s="72">
        <v>27</v>
      </c>
      <c r="N16" s="72">
        <v>30</v>
      </c>
      <c r="O16" s="72">
        <v>0</v>
      </c>
      <c r="P16" s="72">
        <v>0</v>
      </c>
      <c r="Q16" s="72">
        <v>0</v>
      </c>
      <c r="R16" s="72">
        <v>0</v>
      </c>
      <c r="S16" s="72">
        <v>0</v>
      </c>
      <c r="T16" s="72">
        <v>0</v>
      </c>
      <c r="U16" s="72">
        <v>0</v>
      </c>
      <c r="V16" s="72">
        <v>0</v>
      </c>
      <c r="W16" s="72">
        <v>0</v>
      </c>
      <c r="X16" s="73">
        <v>0</v>
      </c>
      <c r="Y16" s="393"/>
    </row>
    <row r="17" spans="1:25" s="5" customFormat="1" ht="21.75" x14ac:dyDescent="0.25">
      <c r="A17" s="399">
        <v>6</v>
      </c>
      <c r="B17" s="401" t="s">
        <v>304</v>
      </c>
      <c r="C17" s="68" t="s">
        <v>8</v>
      </c>
      <c r="D17" s="69">
        <f t="shared" si="0"/>
        <v>90</v>
      </c>
      <c r="E17" s="69">
        <v>42</v>
      </c>
      <c r="F17" s="69">
        <v>4</v>
      </c>
      <c r="G17" s="69">
        <v>3</v>
      </c>
      <c r="H17" s="69">
        <v>4</v>
      </c>
      <c r="I17" s="69">
        <v>5</v>
      </c>
      <c r="J17" s="69">
        <v>10</v>
      </c>
      <c r="K17" s="69">
        <v>16</v>
      </c>
      <c r="L17" s="69">
        <v>1</v>
      </c>
      <c r="M17" s="69">
        <v>5</v>
      </c>
      <c r="N17" s="69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69">
        <v>0</v>
      </c>
      <c r="W17" s="69">
        <v>0</v>
      </c>
      <c r="X17" s="70">
        <v>0</v>
      </c>
      <c r="Y17" s="403">
        <f>D17+D18</f>
        <v>498</v>
      </c>
    </row>
    <row r="18" spans="1:25" s="5" customFormat="1" ht="21.75" x14ac:dyDescent="0.25">
      <c r="A18" s="400"/>
      <c r="B18" s="402"/>
      <c r="C18" s="71" t="s">
        <v>9</v>
      </c>
      <c r="D18" s="72">
        <f t="shared" si="0"/>
        <v>408</v>
      </c>
      <c r="E18" s="72">
        <v>156</v>
      </c>
      <c r="F18" s="72">
        <v>49</v>
      </c>
      <c r="G18" s="72">
        <v>12</v>
      </c>
      <c r="H18" s="72">
        <v>38</v>
      </c>
      <c r="I18" s="72">
        <v>29</v>
      </c>
      <c r="J18" s="72">
        <v>33</v>
      </c>
      <c r="K18" s="72">
        <v>48</v>
      </c>
      <c r="L18" s="72">
        <v>17</v>
      </c>
      <c r="M18" s="72">
        <v>26</v>
      </c>
      <c r="N18" s="72">
        <v>0</v>
      </c>
      <c r="O18" s="72">
        <v>0</v>
      </c>
      <c r="P18" s="72">
        <v>0</v>
      </c>
      <c r="Q18" s="72">
        <v>0</v>
      </c>
      <c r="R18" s="72">
        <v>0</v>
      </c>
      <c r="S18" s="72">
        <v>0</v>
      </c>
      <c r="T18" s="72">
        <v>0</v>
      </c>
      <c r="U18" s="72">
        <v>0</v>
      </c>
      <c r="V18" s="72">
        <v>0</v>
      </c>
      <c r="W18" s="72">
        <v>0</v>
      </c>
      <c r="X18" s="73">
        <v>0</v>
      </c>
      <c r="Y18" s="393"/>
    </row>
    <row r="19" spans="1:25" s="5" customFormat="1" ht="21.75" x14ac:dyDescent="0.25">
      <c r="A19" s="399">
        <v>7</v>
      </c>
      <c r="B19" s="401" t="s">
        <v>239</v>
      </c>
      <c r="C19" s="68" t="s">
        <v>8</v>
      </c>
      <c r="D19" s="69">
        <f t="shared" si="0"/>
        <v>96</v>
      </c>
      <c r="E19" s="69">
        <v>8</v>
      </c>
      <c r="F19" s="69">
        <v>4</v>
      </c>
      <c r="G19" s="69">
        <v>2</v>
      </c>
      <c r="H19" s="69">
        <v>6</v>
      </c>
      <c r="I19" s="69">
        <v>9</v>
      </c>
      <c r="J19" s="69">
        <v>30</v>
      </c>
      <c r="K19" s="69">
        <v>5</v>
      </c>
      <c r="L19" s="69">
        <v>30</v>
      </c>
      <c r="M19" s="69">
        <v>2</v>
      </c>
      <c r="N19" s="69">
        <v>0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69">
        <v>0</v>
      </c>
      <c r="X19" s="70">
        <v>0</v>
      </c>
      <c r="Y19" s="403">
        <f>D19+D20</f>
        <v>385</v>
      </c>
    </row>
    <row r="20" spans="1:25" s="5" customFormat="1" ht="21.75" x14ac:dyDescent="0.25">
      <c r="A20" s="400"/>
      <c r="B20" s="402"/>
      <c r="C20" s="71" t="s">
        <v>9</v>
      </c>
      <c r="D20" s="72">
        <f t="shared" si="0"/>
        <v>289</v>
      </c>
      <c r="E20" s="72">
        <v>15</v>
      </c>
      <c r="F20" s="72">
        <v>25</v>
      </c>
      <c r="G20" s="72">
        <v>28</v>
      </c>
      <c r="H20" s="72">
        <v>27</v>
      </c>
      <c r="I20" s="72">
        <v>16</v>
      </c>
      <c r="J20" s="72">
        <v>64</v>
      </c>
      <c r="K20" s="72">
        <v>23</v>
      </c>
      <c r="L20" s="72">
        <v>78</v>
      </c>
      <c r="M20" s="72">
        <v>13</v>
      </c>
      <c r="N20" s="72">
        <v>0</v>
      </c>
      <c r="O20" s="72">
        <v>0</v>
      </c>
      <c r="P20" s="72">
        <v>0</v>
      </c>
      <c r="Q20" s="72">
        <v>0</v>
      </c>
      <c r="R20" s="72">
        <v>0</v>
      </c>
      <c r="S20" s="72">
        <v>0</v>
      </c>
      <c r="T20" s="72">
        <v>0</v>
      </c>
      <c r="U20" s="72">
        <v>0</v>
      </c>
      <c r="V20" s="72">
        <v>0</v>
      </c>
      <c r="W20" s="72">
        <v>0</v>
      </c>
      <c r="X20" s="73">
        <v>0</v>
      </c>
      <c r="Y20" s="393"/>
    </row>
    <row r="21" spans="1:25" s="5" customFormat="1" ht="21.75" x14ac:dyDescent="0.25">
      <c r="A21" s="410">
        <v>8</v>
      </c>
      <c r="B21" s="412" t="s">
        <v>240</v>
      </c>
      <c r="C21" s="80" t="s">
        <v>8</v>
      </c>
      <c r="D21" s="75">
        <f t="shared" si="0"/>
        <v>32</v>
      </c>
      <c r="E21" s="75">
        <v>7</v>
      </c>
      <c r="F21" s="75">
        <v>2</v>
      </c>
      <c r="G21" s="75">
        <v>2</v>
      </c>
      <c r="H21" s="75">
        <v>4</v>
      </c>
      <c r="I21" s="75">
        <v>4</v>
      </c>
      <c r="J21" s="75">
        <v>0</v>
      </c>
      <c r="K21" s="75">
        <v>11</v>
      </c>
      <c r="L21" s="75">
        <v>2</v>
      </c>
      <c r="M21" s="75">
        <v>0</v>
      </c>
      <c r="N21" s="75">
        <v>0</v>
      </c>
      <c r="O21" s="75">
        <v>0</v>
      </c>
      <c r="P21" s="75">
        <v>0</v>
      </c>
      <c r="Q21" s="75">
        <v>0</v>
      </c>
      <c r="R21" s="75">
        <v>0</v>
      </c>
      <c r="S21" s="75">
        <v>0</v>
      </c>
      <c r="T21" s="75">
        <v>0</v>
      </c>
      <c r="U21" s="75">
        <v>0</v>
      </c>
      <c r="V21" s="75">
        <v>0</v>
      </c>
      <c r="W21" s="75">
        <v>0</v>
      </c>
      <c r="X21" s="76">
        <v>0</v>
      </c>
      <c r="Y21" s="408">
        <f>D21+D22</f>
        <v>169</v>
      </c>
    </row>
    <row r="22" spans="1:25" s="5" customFormat="1" ht="21.75" x14ac:dyDescent="0.25">
      <c r="A22" s="411"/>
      <c r="B22" s="413"/>
      <c r="C22" s="81" t="s">
        <v>9</v>
      </c>
      <c r="D22" s="78">
        <f t="shared" si="0"/>
        <v>137</v>
      </c>
      <c r="E22" s="78">
        <v>9</v>
      </c>
      <c r="F22" s="78">
        <v>14</v>
      </c>
      <c r="G22" s="78">
        <v>6</v>
      </c>
      <c r="H22" s="78">
        <v>30</v>
      </c>
      <c r="I22" s="78">
        <v>22</v>
      </c>
      <c r="J22" s="78">
        <v>14</v>
      </c>
      <c r="K22" s="78">
        <v>19</v>
      </c>
      <c r="L22" s="78">
        <v>22</v>
      </c>
      <c r="M22" s="78">
        <v>1</v>
      </c>
      <c r="N22" s="78">
        <v>0</v>
      </c>
      <c r="O22" s="78">
        <v>0</v>
      </c>
      <c r="P22" s="78">
        <v>0</v>
      </c>
      <c r="Q22" s="78">
        <v>0</v>
      </c>
      <c r="R22" s="78">
        <v>0</v>
      </c>
      <c r="S22" s="78">
        <v>0</v>
      </c>
      <c r="T22" s="78">
        <v>0</v>
      </c>
      <c r="U22" s="78">
        <v>0</v>
      </c>
      <c r="V22" s="78">
        <v>0</v>
      </c>
      <c r="W22" s="78">
        <v>0</v>
      </c>
      <c r="X22" s="79">
        <v>0</v>
      </c>
      <c r="Y22" s="409"/>
    </row>
    <row r="23" spans="1:25" s="5" customFormat="1" ht="21.75" x14ac:dyDescent="0.25">
      <c r="A23" s="414">
        <v>9</v>
      </c>
      <c r="B23" s="416" t="s">
        <v>252</v>
      </c>
      <c r="C23" s="82" t="s">
        <v>8</v>
      </c>
      <c r="D23" s="69">
        <f t="shared" si="0"/>
        <v>74</v>
      </c>
      <c r="E23" s="69">
        <v>2</v>
      </c>
      <c r="F23" s="69">
        <v>10</v>
      </c>
      <c r="G23" s="69">
        <v>6</v>
      </c>
      <c r="H23" s="69">
        <v>14</v>
      </c>
      <c r="I23" s="69">
        <v>4</v>
      </c>
      <c r="J23" s="69">
        <v>7</v>
      </c>
      <c r="K23" s="69">
        <v>25</v>
      </c>
      <c r="L23" s="69">
        <v>6</v>
      </c>
      <c r="M23" s="69">
        <v>0</v>
      </c>
      <c r="N23" s="69">
        <v>0</v>
      </c>
      <c r="O23" s="69">
        <v>0</v>
      </c>
      <c r="P23" s="69">
        <v>0</v>
      </c>
      <c r="Q23" s="69">
        <v>0</v>
      </c>
      <c r="R23" s="69">
        <v>0</v>
      </c>
      <c r="S23" s="69">
        <v>0</v>
      </c>
      <c r="T23" s="69">
        <v>0</v>
      </c>
      <c r="U23" s="69">
        <v>0</v>
      </c>
      <c r="V23" s="69">
        <v>0</v>
      </c>
      <c r="W23" s="69">
        <v>0</v>
      </c>
      <c r="X23" s="70">
        <v>0</v>
      </c>
      <c r="Y23" s="403">
        <f>D23+D24</f>
        <v>421</v>
      </c>
    </row>
    <row r="24" spans="1:25" s="5" customFormat="1" ht="21.75" x14ac:dyDescent="0.25">
      <c r="A24" s="415"/>
      <c r="B24" s="417"/>
      <c r="C24" s="83" t="s">
        <v>9</v>
      </c>
      <c r="D24" s="72">
        <f t="shared" si="0"/>
        <v>347</v>
      </c>
      <c r="E24" s="72">
        <v>12</v>
      </c>
      <c r="F24" s="72">
        <v>15</v>
      </c>
      <c r="G24" s="72">
        <v>31</v>
      </c>
      <c r="H24" s="72">
        <v>83</v>
      </c>
      <c r="I24" s="72">
        <v>30</v>
      </c>
      <c r="J24" s="72">
        <v>97</v>
      </c>
      <c r="K24" s="72">
        <v>54</v>
      </c>
      <c r="L24" s="72">
        <v>21</v>
      </c>
      <c r="M24" s="72">
        <v>4</v>
      </c>
      <c r="N24" s="72">
        <v>0</v>
      </c>
      <c r="O24" s="72">
        <v>0</v>
      </c>
      <c r="P24" s="72">
        <v>0</v>
      </c>
      <c r="Q24" s="72">
        <v>0</v>
      </c>
      <c r="R24" s="72">
        <v>0</v>
      </c>
      <c r="S24" s="72">
        <v>0</v>
      </c>
      <c r="T24" s="72">
        <v>0</v>
      </c>
      <c r="U24" s="72">
        <v>0</v>
      </c>
      <c r="V24" s="72">
        <v>0</v>
      </c>
      <c r="W24" s="72">
        <v>0</v>
      </c>
      <c r="X24" s="73">
        <v>0</v>
      </c>
      <c r="Y24" s="393"/>
    </row>
    <row r="25" spans="1:25" s="5" customFormat="1" ht="21.75" x14ac:dyDescent="0.25">
      <c r="A25" s="410">
        <v>10</v>
      </c>
      <c r="B25" s="412" t="s">
        <v>242</v>
      </c>
      <c r="C25" s="80" t="s">
        <v>8</v>
      </c>
      <c r="D25" s="75">
        <f t="shared" si="0"/>
        <v>99</v>
      </c>
      <c r="E25" s="75">
        <v>12</v>
      </c>
      <c r="F25" s="75">
        <v>10</v>
      </c>
      <c r="G25" s="75">
        <v>25</v>
      </c>
      <c r="H25" s="75">
        <v>10</v>
      </c>
      <c r="I25" s="75">
        <v>3</v>
      </c>
      <c r="J25" s="75">
        <v>20</v>
      </c>
      <c r="K25" s="75">
        <v>19</v>
      </c>
      <c r="L25" s="75">
        <v>0</v>
      </c>
      <c r="M25" s="75">
        <v>0</v>
      </c>
      <c r="N25" s="75">
        <v>0</v>
      </c>
      <c r="O25" s="75">
        <v>0</v>
      </c>
      <c r="P25" s="75">
        <v>0</v>
      </c>
      <c r="Q25" s="75">
        <v>0</v>
      </c>
      <c r="R25" s="75">
        <v>0</v>
      </c>
      <c r="S25" s="75">
        <v>0</v>
      </c>
      <c r="T25" s="75">
        <v>0</v>
      </c>
      <c r="U25" s="75">
        <v>0</v>
      </c>
      <c r="V25" s="75">
        <v>0</v>
      </c>
      <c r="W25" s="75">
        <v>0</v>
      </c>
      <c r="X25" s="76">
        <v>0</v>
      </c>
      <c r="Y25" s="408">
        <f>D25+D26</f>
        <v>401</v>
      </c>
    </row>
    <row r="26" spans="1:25" s="5" customFormat="1" ht="21.75" x14ac:dyDescent="0.25">
      <c r="A26" s="411"/>
      <c r="B26" s="413"/>
      <c r="C26" s="81" t="s">
        <v>9</v>
      </c>
      <c r="D26" s="78">
        <f t="shared" si="0"/>
        <v>302</v>
      </c>
      <c r="E26" s="78">
        <v>27</v>
      </c>
      <c r="F26" s="78">
        <v>50</v>
      </c>
      <c r="G26" s="78">
        <v>72</v>
      </c>
      <c r="H26" s="78">
        <v>29</v>
      </c>
      <c r="I26" s="78">
        <v>34</v>
      </c>
      <c r="J26" s="78">
        <v>36</v>
      </c>
      <c r="K26" s="78">
        <v>54</v>
      </c>
      <c r="L26" s="78">
        <v>0</v>
      </c>
      <c r="M26" s="78">
        <v>0</v>
      </c>
      <c r="N26" s="78">
        <v>0</v>
      </c>
      <c r="O26" s="78">
        <v>0</v>
      </c>
      <c r="P26" s="78">
        <v>0</v>
      </c>
      <c r="Q26" s="78">
        <v>0</v>
      </c>
      <c r="R26" s="78">
        <v>0</v>
      </c>
      <c r="S26" s="78">
        <v>0</v>
      </c>
      <c r="T26" s="78">
        <v>0</v>
      </c>
      <c r="U26" s="78">
        <v>0</v>
      </c>
      <c r="V26" s="78">
        <v>0</v>
      </c>
      <c r="W26" s="78">
        <v>0</v>
      </c>
      <c r="X26" s="79">
        <v>0</v>
      </c>
      <c r="Y26" s="409"/>
    </row>
    <row r="27" spans="1:25" s="5" customFormat="1" ht="21.75" x14ac:dyDescent="0.25">
      <c r="A27" s="414">
        <v>11</v>
      </c>
      <c r="B27" s="416" t="s">
        <v>241</v>
      </c>
      <c r="C27" s="82" t="s">
        <v>8</v>
      </c>
      <c r="D27" s="69">
        <f t="shared" si="0"/>
        <v>0</v>
      </c>
      <c r="E27" s="69">
        <v>0</v>
      </c>
      <c r="F27" s="69">
        <v>0</v>
      </c>
      <c r="G27" s="69">
        <v>0</v>
      </c>
      <c r="H27" s="69">
        <v>0</v>
      </c>
      <c r="I27" s="69">
        <v>0</v>
      </c>
      <c r="J27" s="69">
        <v>0</v>
      </c>
      <c r="K27" s="69">
        <v>0</v>
      </c>
      <c r="L27" s="69">
        <v>0</v>
      </c>
      <c r="M27" s="69">
        <v>0</v>
      </c>
      <c r="N27" s="69">
        <v>0</v>
      </c>
      <c r="O27" s="69">
        <v>0</v>
      </c>
      <c r="P27" s="69">
        <v>0</v>
      </c>
      <c r="Q27" s="69">
        <v>0</v>
      </c>
      <c r="R27" s="69">
        <v>0</v>
      </c>
      <c r="S27" s="69">
        <v>0</v>
      </c>
      <c r="T27" s="69">
        <v>0</v>
      </c>
      <c r="U27" s="69">
        <v>0</v>
      </c>
      <c r="V27" s="69">
        <v>0</v>
      </c>
      <c r="W27" s="69">
        <v>0</v>
      </c>
      <c r="X27" s="70">
        <v>0</v>
      </c>
      <c r="Y27" s="403">
        <f>D27+D28</f>
        <v>0</v>
      </c>
    </row>
    <row r="28" spans="1:25" s="5" customFormat="1" ht="21.75" x14ac:dyDescent="0.25">
      <c r="A28" s="415"/>
      <c r="B28" s="417"/>
      <c r="C28" s="83" t="s">
        <v>9</v>
      </c>
      <c r="D28" s="72">
        <f t="shared" si="0"/>
        <v>0</v>
      </c>
      <c r="E28" s="72">
        <v>0</v>
      </c>
      <c r="F28" s="72">
        <v>0</v>
      </c>
      <c r="G28" s="72">
        <v>0</v>
      </c>
      <c r="H28" s="72">
        <v>0</v>
      </c>
      <c r="I28" s="72">
        <v>0</v>
      </c>
      <c r="J28" s="72">
        <v>0</v>
      </c>
      <c r="K28" s="72">
        <v>0</v>
      </c>
      <c r="L28" s="72">
        <v>0</v>
      </c>
      <c r="M28" s="72">
        <v>0</v>
      </c>
      <c r="N28" s="72">
        <v>0</v>
      </c>
      <c r="O28" s="72">
        <v>0</v>
      </c>
      <c r="P28" s="72">
        <v>0</v>
      </c>
      <c r="Q28" s="72">
        <v>0</v>
      </c>
      <c r="R28" s="72">
        <v>0</v>
      </c>
      <c r="S28" s="72">
        <v>0</v>
      </c>
      <c r="T28" s="72">
        <v>0</v>
      </c>
      <c r="U28" s="72">
        <v>0</v>
      </c>
      <c r="V28" s="72">
        <v>0</v>
      </c>
      <c r="W28" s="72">
        <v>0</v>
      </c>
      <c r="X28" s="73">
        <v>0</v>
      </c>
      <c r="Y28" s="393"/>
    </row>
    <row r="29" spans="1:25" s="5" customFormat="1" ht="21.75" x14ac:dyDescent="0.25">
      <c r="A29" s="410">
        <v>12</v>
      </c>
      <c r="B29" s="412" t="s">
        <v>305</v>
      </c>
      <c r="C29" s="80" t="s">
        <v>8</v>
      </c>
      <c r="D29" s="75">
        <f t="shared" si="0"/>
        <v>49</v>
      </c>
      <c r="E29" s="75">
        <v>2</v>
      </c>
      <c r="F29" s="75">
        <v>10</v>
      </c>
      <c r="G29" s="75">
        <v>12</v>
      </c>
      <c r="H29" s="75">
        <v>3</v>
      </c>
      <c r="I29" s="75">
        <v>14</v>
      </c>
      <c r="J29" s="75">
        <v>8</v>
      </c>
      <c r="K29" s="75">
        <v>0</v>
      </c>
      <c r="L29" s="75">
        <v>0</v>
      </c>
      <c r="M29" s="75">
        <v>0</v>
      </c>
      <c r="N29" s="75">
        <v>0</v>
      </c>
      <c r="O29" s="75">
        <v>0</v>
      </c>
      <c r="P29" s="75">
        <v>0</v>
      </c>
      <c r="Q29" s="75">
        <v>0</v>
      </c>
      <c r="R29" s="75">
        <v>0</v>
      </c>
      <c r="S29" s="75">
        <v>0</v>
      </c>
      <c r="T29" s="75">
        <v>0</v>
      </c>
      <c r="U29" s="75">
        <v>0</v>
      </c>
      <c r="V29" s="75">
        <v>0</v>
      </c>
      <c r="W29" s="75">
        <v>0</v>
      </c>
      <c r="X29" s="76">
        <v>0</v>
      </c>
      <c r="Y29" s="408">
        <f>D29+D30</f>
        <v>230</v>
      </c>
    </row>
    <row r="30" spans="1:25" s="5" customFormat="1" ht="21.75" x14ac:dyDescent="0.25">
      <c r="A30" s="411"/>
      <c r="B30" s="413"/>
      <c r="C30" s="81" t="s">
        <v>9</v>
      </c>
      <c r="D30" s="78">
        <f t="shared" si="0"/>
        <v>181</v>
      </c>
      <c r="E30" s="78">
        <v>10</v>
      </c>
      <c r="F30" s="78">
        <v>60</v>
      </c>
      <c r="G30" s="78">
        <v>32</v>
      </c>
      <c r="H30" s="78">
        <v>15</v>
      </c>
      <c r="I30" s="78">
        <v>32</v>
      </c>
      <c r="J30" s="78">
        <v>32</v>
      </c>
      <c r="K30" s="78">
        <v>0</v>
      </c>
      <c r="L30" s="78">
        <v>0</v>
      </c>
      <c r="M30" s="78">
        <v>0</v>
      </c>
      <c r="N30" s="78">
        <v>0</v>
      </c>
      <c r="O30" s="78">
        <v>0</v>
      </c>
      <c r="P30" s="78">
        <v>0</v>
      </c>
      <c r="Q30" s="78">
        <v>0</v>
      </c>
      <c r="R30" s="78">
        <v>0</v>
      </c>
      <c r="S30" s="78">
        <v>0</v>
      </c>
      <c r="T30" s="78">
        <v>0</v>
      </c>
      <c r="U30" s="78">
        <v>0</v>
      </c>
      <c r="V30" s="78">
        <v>0</v>
      </c>
      <c r="W30" s="78">
        <v>0</v>
      </c>
      <c r="X30" s="79">
        <v>0</v>
      </c>
      <c r="Y30" s="409"/>
    </row>
    <row r="31" spans="1:25" s="5" customFormat="1" ht="21.75" x14ac:dyDescent="0.25">
      <c r="A31" s="414">
        <v>13</v>
      </c>
      <c r="B31" s="416" t="s">
        <v>251</v>
      </c>
      <c r="C31" s="82" t="s">
        <v>8</v>
      </c>
      <c r="D31" s="69">
        <f t="shared" si="0"/>
        <v>13</v>
      </c>
      <c r="E31" s="69">
        <v>1</v>
      </c>
      <c r="F31" s="69">
        <v>2</v>
      </c>
      <c r="G31" s="69">
        <v>2</v>
      </c>
      <c r="H31" s="69">
        <v>3</v>
      </c>
      <c r="I31" s="69">
        <v>2</v>
      </c>
      <c r="J31" s="69">
        <v>1</v>
      </c>
      <c r="K31" s="69">
        <v>2</v>
      </c>
      <c r="L31" s="69">
        <v>0</v>
      </c>
      <c r="M31" s="69">
        <v>0</v>
      </c>
      <c r="N31" s="69">
        <v>0</v>
      </c>
      <c r="O31" s="69">
        <v>0</v>
      </c>
      <c r="P31" s="69">
        <v>0</v>
      </c>
      <c r="Q31" s="69">
        <v>0</v>
      </c>
      <c r="R31" s="69">
        <v>0</v>
      </c>
      <c r="S31" s="69">
        <v>0</v>
      </c>
      <c r="T31" s="69">
        <v>0</v>
      </c>
      <c r="U31" s="69">
        <v>0</v>
      </c>
      <c r="V31" s="69">
        <v>0</v>
      </c>
      <c r="W31" s="69">
        <v>0</v>
      </c>
      <c r="X31" s="70">
        <v>0</v>
      </c>
      <c r="Y31" s="403">
        <f>D31+D32</f>
        <v>154</v>
      </c>
    </row>
    <row r="32" spans="1:25" s="5" customFormat="1" ht="21.75" x14ac:dyDescent="0.25">
      <c r="A32" s="415"/>
      <c r="B32" s="417"/>
      <c r="C32" s="83" t="s">
        <v>9</v>
      </c>
      <c r="D32" s="72">
        <f t="shared" si="0"/>
        <v>141</v>
      </c>
      <c r="E32" s="72">
        <v>34</v>
      </c>
      <c r="F32" s="72">
        <v>11</v>
      </c>
      <c r="G32" s="72">
        <v>11</v>
      </c>
      <c r="H32" s="72">
        <v>16</v>
      </c>
      <c r="I32" s="72">
        <v>20</v>
      </c>
      <c r="J32" s="72">
        <v>16</v>
      </c>
      <c r="K32" s="72">
        <v>33</v>
      </c>
      <c r="L32" s="72">
        <v>0</v>
      </c>
      <c r="M32" s="72">
        <v>0</v>
      </c>
      <c r="N32" s="72">
        <v>0</v>
      </c>
      <c r="O32" s="72">
        <v>0</v>
      </c>
      <c r="P32" s="72">
        <v>0</v>
      </c>
      <c r="Q32" s="72">
        <v>0</v>
      </c>
      <c r="R32" s="72">
        <v>0</v>
      </c>
      <c r="S32" s="72">
        <v>0</v>
      </c>
      <c r="T32" s="72">
        <v>0</v>
      </c>
      <c r="U32" s="72">
        <v>0</v>
      </c>
      <c r="V32" s="72">
        <v>0</v>
      </c>
      <c r="W32" s="72">
        <v>0</v>
      </c>
      <c r="X32" s="73">
        <v>0</v>
      </c>
      <c r="Y32" s="393"/>
    </row>
    <row r="33" spans="1:25" s="5" customFormat="1" ht="23.25" x14ac:dyDescent="0.25">
      <c r="A33" s="421" t="s">
        <v>10</v>
      </c>
      <c r="B33" s="422"/>
      <c r="C33" s="84" t="s">
        <v>8</v>
      </c>
      <c r="D33" s="67">
        <f t="shared" ref="D33:X33" si="1">D7+D9+D11+D13+D15+D17+D19+D21+D23+D25+D27+D29+D31</f>
        <v>584</v>
      </c>
      <c r="E33" s="67">
        <f t="shared" si="1"/>
        <v>76</v>
      </c>
      <c r="F33" s="67">
        <f t="shared" si="1"/>
        <v>59</v>
      </c>
      <c r="G33" s="67">
        <f t="shared" si="1"/>
        <v>61</v>
      </c>
      <c r="H33" s="85">
        <f t="shared" si="1"/>
        <v>58</v>
      </c>
      <c r="I33" s="67">
        <f t="shared" si="1"/>
        <v>43</v>
      </c>
      <c r="J33" s="85">
        <f t="shared" si="1"/>
        <v>88</v>
      </c>
      <c r="K33" s="67">
        <f t="shared" si="1"/>
        <v>81</v>
      </c>
      <c r="L33" s="85">
        <f t="shared" si="1"/>
        <v>44</v>
      </c>
      <c r="M33" s="67">
        <f t="shared" si="1"/>
        <v>9</v>
      </c>
      <c r="N33" s="85">
        <f t="shared" si="1"/>
        <v>4</v>
      </c>
      <c r="O33" s="67">
        <f t="shared" si="1"/>
        <v>3</v>
      </c>
      <c r="P33" s="85">
        <f t="shared" si="1"/>
        <v>9</v>
      </c>
      <c r="Q33" s="67">
        <f t="shared" si="1"/>
        <v>4</v>
      </c>
      <c r="R33" s="85">
        <f t="shared" si="1"/>
        <v>20</v>
      </c>
      <c r="S33" s="67">
        <f t="shared" si="1"/>
        <v>0</v>
      </c>
      <c r="T33" s="85">
        <f t="shared" si="1"/>
        <v>5</v>
      </c>
      <c r="U33" s="67">
        <f t="shared" si="1"/>
        <v>13</v>
      </c>
      <c r="V33" s="85">
        <f t="shared" si="1"/>
        <v>3</v>
      </c>
      <c r="W33" s="67">
        <f t="shared" si="1"/>
        <v>4</v>
      </c>
      <c r="X33" s="67">
        <f t="shared" si="1"/>
        <v>0</v>
      </c>
      <c r="Y33" s="86"/>
    </row>
    <row r="34" spans="1:25" s="5" customFormat="1" ht="23.25" x14ac:dyDescent="0.25">
      <c r="A34" s="423" t="s">
        <v>10</v>
      </c>
      <c r="B34" s="424"/>
      <c r="C34" s="87" t="s">
        <v>9</v>
      </c>
      <c r="D34" s="88">
        <f t="shared" ref="D34:X34" si="2">D8+D10+D12+D14+D16+D18+D20+D22+D24+D26+D28+D30+D32</f>
        <v>2786</v>
      </c>
      <c r="E34" s="88">
        <f t="shared" si="2"/>
        <v>297</v>
      </c>
      <c r="F34" s="88">
        <f t="shared" si="2"/>
        <v>284</v>
      </c>
      <c r="G34" s="88">
        <f t="shared" si="2"/>
        <v>255</v>
      </c>
      <c r="H34" s="89">
        <f t="shared" si="2"/>
        <v>364</v>
      </c>
      <c r="I34" s="88">
        <f t="shared" si="2"/>
        <v>188</v>
      </c>
      <c r="J34" s="89">
        <f t="shared" si="2"/>
        <v>382</v>
      </c>
      <c r="K34" s="88">
        <f t="shared" si="2"/>
        <v>262</v>
      </c>
      <c r="L34" s="89">
        <f t="shared" si="2"/>
        <v>172</v>
      </c>
      <c r="M34" s="88">
        <f t="shared" si="2"/>
        <v>105</v>
      </c>
      <c r="N34" s="89">
        <f t="shared" si="2"/>
        <v>36</v>
      </c>
      <c r="O34" s="88">
        <f t="shared" si="2"/>
        <v>17</v>
      </c>
      <c r="P34" s="89">
        <f t="shared" si="2"/>
        <v>42</v>
      </c>
      <c r="Q34" s="88">
        <f t="shared" si="2"/>
        <v>22</v>
      </c>
      <c r="R34" s="89">
        <f t="shared" si="2"/>
        <v>180</v>
      </c>
      <c r="S34" s="88">
        <f t="shared" si="2"/>
        <v>7</v>
      </c>
      <c r="T34" s="89">
        <f t="shared" si="2"/>
        <v>36</v>
      </c>
      <c r="U34" s="88">
        <f t="shared" si="2"/>
        <v>38</v>
      </c>
      <c r="V34" s="89">
        <f t="shared" si="2"/>
        <v>28</v>
      </c>
      <c r="W34" s="88">
        <f t="shared" si="2"/>
        <v>60</v>
      </c>
      <c r="X34" s="88">
        <f t="shared" si="2"/>
        <v>11</v>
      </c>
      <c r="Y34" s="90"/>
    </row>
    <row r="35" spans="1:25" s="92" customFormat="1" ht="23.25" x14ac:dyDescent="0.25">
      <c r="A35" s="418" t="s">
        <v>278</v>
      </c>
      <c r="B35" s="419"/>
      <c r="C35" s="420"/>
      <c r="D35" s="67">
        <f t="shared" ref="D35:X35" si="3">SUM(D33:D34)</f>
        <v>3370</v>
      </c>
      <c r="E35" s="67">
        <f t="shared" si="3"/>
        <v>373</v>
      </c>
      <c r="F35" s="67">
        <f t="shared" si="3"/>
        <v>343</v>
      </c>
      <c r="G35" s="67">
        <f t="shared" si="3"/>
        <v>316</v>
      </c>
      <c r="H35" s="85">
        <f t="shared" si="3"/>
        <v>422</v>
      </c>
      <c r="I35" s="67">
        <f t="shared" si="3"/>
        <v>231</v>
      </c>
      <c r="J35" s="85">
        <f t="shared" si="3"/>
        <v>470</v>
      </c>
      <c r="K35" s="67">
        <f t="shared" si="3"/>
        <v>343</v>
      </c>
      <c r="L35" s="85">
        <f t="shared" si="3"/>
        <v>216</v>
      </c>
      <c r="M35" s="67">
        <f t="shared" si="3"/>
        <v>114</v>
      </c>
      <c r="N35" s="85">
        <f t="shared" si="3"/>
        <v>40</v>
      </c>
      <c r="O35" s="67">
        <f t="shared" si="3"/>
        <v>20</v>
      </c>
      <c r="P35" s="85">
        <f t="shared" si="3"/>
        <v>51</v>
      </c>
      <c r="Q35" s="67">
        <f t="shared" si="3"/>
        <v>26</v>
      </c>
      <c r="R35" s="85">
        <f t="shared" si="3"/>
        <v>200</v>
      </c>
      <c r="S35" s="67">
        <f t="shared" si="3"/>
        <v>7</v>
      </c>
      <c r="T35" s="85">
        <f t="shared" si="3"/>
        <v>41</v>
      </c>
      <c r="U35" s="67">
        <f t="shared" si="3"/>
        <v>51</v>
      </c>
      <c r="V35" s="85">
        <f t="shared" si="3"/>
        <v>31</v>
      </c>
      <c r="W35" s="67">
        <f t="shared" si="3"/>
        <v>64</v>
      </c>
      <c r="X35" s="67">
        <f t="shared" si="3"/>
        <v>11</v>
      </c>
      <c r="Y35" s="91"/>
    </row>
    <row r="42" spans="1:25" x14ac:dyDescent="0.25">
      <c r="V42" s="93"/>
      <c r="W42" s="93"/>
      <c r="X42" s="93"/>
    </row>
    <row r="43" spans="1:25" x14ac:dyDescent="0.25">
      <c r="V43" s="93"/>
      <c r="W43" s="93"/>
      <c r="X43" s="93"/>
    </row>
    <row r="44" spans="1:25" x14ac:dyDescent="0.25">
      <c r="V44" s="93"/>
      <c r="W44" s="93"/>
      <c r="X44" s="93"/>
    </row>
    <row r="65" spans="1:25" x14ac:dyDescent="0.25">
      <c r="K65" s="93"/>
      <c r="L65" s="93"/>
      <c r="M65" s="93"/>
      <c r="N65" s="93"/>
      <c r="O65" s="93"/>
      <c r="P65" s="93"/>
      <c r="Q65" s="93"/>
      <c r="R65" s="93"/>
      <c r="S65" s="93"/>
      <c r="T65" s="93"/>
      <c r="U65" s="93"/>
      <c r="V65" s="93"/>
      <c r="W65" s="93"/>
      <c r="X65" s="93"/>
    </row>
    <row r="66" spans="1:25" x14ac:dyDescent="0.25">
      <c r="K66" s="93"/>
      <c r="L66" s="93"/>
      <c r="M66" s="93"/>
      <c r="N66" s="93"/>
      <c r="O66" s="93"/>
      <c r="P66" s="93"/>
      <c r="Q66" s="93"/>
      <c r="R66" s="93"/>
      <c r="S66" s="93"/>
      <c r="T66" s="93"/>
      <c r="U66" s="93"/>
      <c r="V66" s="93"/>
      <c r="W66" s="93"/>
      <c r="X66" s="93"/>
    </row>
    <row r="67" spans="1:25" x14ac:dyDescent="0.25"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</row>
    <row r="68" spans="1:25" x14ac:dyDescent="0.25"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</row>
    <row r="69" spans="1:25" x14ac:dyDescent="0.25">
      <c r="K69" s="93"/>
      <c r="L69" s="93"/>
      <c r="M69" s="93"/>
      <c r="N69" s="93"/>
      <c r="O69" s="93"/>
      <c r="P69" s="93"/>
      <c r="Q69" s="93"/>
      <c r="R69" s="93"/>
      <c r="S69" s="93"/>
      <c r="T69" s="93"/>
      <c r="U69" s="93"/>
      <c r="V69" s="93"/>
      <c r="W69" s="93"/>
      <c r="X69" s="93"/>
    </row>
    <row r="70" spans="1:25" x14ac:dyDescent="0.25">
      <c r="A70" s="96"/>
      <c r="B70" s="97"/>
      <c r="C70" s="97"/>
      <c r="D70" s="97"/>
      <c r="E70" s="98"/>
      <c r="F70" s="98"/>
      <c r="G70" s="98"/>
      <c r="H70" s="98"/>
      <c r="I70" s="98"/>
      <c r="J70" s="98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</row>
    <row r="71" spans="1:25" x14ac:dyDescent="0.25">
      <c r="A71" s="96"/>
      <c r="B71" s="97"/>
      <c r="C71" s="97"/>
      <c r="D71" s="97"/>
      <c r="E71" s="98"/>
      <c r="F71" s="98"/>
      <c r="G71" s="98"/>
      <c r="H71" s="98"/>
      <c r="I71" s="98"/>
      <c r="J71" s="98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</row>
    <row r="72" spans="1:25" x14ac:dyDescent="0.25">
      <c r="A72" s="96"/>
      <c r="B72" s="97"/>
      <c r="C72" s="97"/>
      <c r="D72" s="97"/>
      <c r="E72" s="98"/>
      <c r="F72" s="98"/>
      <c r="G72" s="98"/>
      <c r="H72" s="98"/>
      <c r="I72" s="98"/>
      <c r="J72" s="98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</row>
    <row r="73" spans="1:25" x14ac:dyDescent="0.25">
      <c r="A73" s="96"/>
      <c r="B73" s="97"/>
      <c r="C73" s="97"/>
      <c r="D73" s="97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6"/>
    </row>
    <row r="74" spans="1:25" x14ac:dyDescent="0.25">
      <c r="A74" s="96"/>
      <c r="B74" s="97"/>
      <c r="C74" s="97"/>
      <c r="D74" s="97"/>
      <c r="E74" s="98"/>
      <c r="F74" s="98"/>
      <c r="G74" s="98"/>
      <c r="H74" s="98"/>
      <c r="I74" s="98"/>
      <c r="J74" s="98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98"/>
      <c r="X74" s="98"/>
      <c r="Y74" s="96"/>
    </row>
    <row r="75" spans="1:25" x14ac:dyDescent="0.25">
      <c r="A75" s="96"/>
      <c r="B75" s="97"/>
      <c r="C75" s="97"/>
      <c r="D75" s="97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6"/>
    </row>
    <row r="76" spans="1:25" x14ac:dyDescent="0.25">
      <c r="A76" s="96"/>
      <c r="B76" s="97"/>
      <c r="C76" s="97"/>
      <c r="D76" s="97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6"/>
    </row>
    <row r="77" spans="1:25" x14ac:dyDescent="0.25">
      <c r="A77" s="96"/>
      <c r="B77" s="97"/>
      <c r="C77" s="97"/>
      <c r="D77" s="97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6"/>
    </row>
    <row r="78" spans="1:25" x14ac:dyDescent="0.25">
      <c r="A78" s="96"/>
      <c r="B78" s="97"/>
      <c r="C78" s="97"/>
      <c r="D78" s="97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6"/>
    </row>
    <row r="79" spans="1:25" x14ac:dyDescent="0.25">
      <c r="A79" s="96"/>
      <c r="B79" s="97"/>
      <c r="C79" s="97"/>
      <c r="D79" s="97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6"/>
    </row>
    <row r="80" spans="1:25" x14ac:dyDescent="0.25">
      <c r="A80" s="96"/>
      <c r="B80" s="97"/>
      <c r="C80" s="97"/>
      <c r="D80" s="97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6"/>
    </row>
    <row r="81" spans="1:25" x14ac:dyDescent="0.25">
      <c r="A81" s="96"/>
      <c r="B81" s="97"/>
      <c r="C81" s="97"/>
      <c r="D81" s="97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6"/>
    </row>
    <row r="82" spans="1:25" x14ac:dyDescent="0.25">
      <c r="A82" s="96"/>
      <c r="B82" s="97"/>
      <c r="C82" s="97"/>
      <c r="D82" s="97"/>
      <c r="E82" s="98"/>
      <c r="F82" s="98"/>
      <c r="G82" s="98"/>
      <c r="H82" s="98"/>
      <c r="I82" s="98"/>
      <c r="J82" s="98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96"/>
    </row>
    <row r="83" spans="1:25" x14ac:dyDescent="0.25">
      <c r="A83" s="96"/>
      <c r="B83" s="97"/>
      <c r="C83" s="97"/>
      <c r="D83" s="97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6"/>
    </row>
    <row r="84" spans="1:25" x14ac:dyDescent="0.25">
      <c r="A84" s="96"/>
      <c r="B84" s="97"/>
      <c r="C84" s="97"/>
      <c r="D84" s="97"/>
      <c r="E84" s="98"/>
      <c r="F84" s="98"/>
      <c r="G84" s="98"/>
      <c r="H84" s="98"/>
      <c r="I84" s="98"/>
      <c r="J84" s="98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96"/>
    </row>
    <row r="85" spans="1:25" x14ac:dyDescent="0.25">
      <c r="A85" s="96"/>
      <c r="B85" s="97"/>
      <c r="C85" s="97"/>
      <c r="D85" s="97"/>
      <c r="E85" s="98"/>
      <c r="F85" s="98"/>
      <c r="G85" s="98"/>
      <c r="H85" s="98"/>
      <c r="I85" s="98"/>
      <c r="J85" s="98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98"/>
      <c r="X85" s="98"/>
      <c r="Y85" s="96"/>
    </row>
    <row r="86" spans="1:25" x14ac:dyDescent="0.25">
      <c r="A86" s="96"/>
      <c r="B86" s="97"/>
      <c r="C86" s="97"/>
      <c r="D86" s="97"/>
      <c r="E86" s="98"/>
      <c r="F86" s="98"/>
      <c r="G86" s="98"/>
      <c r="H86" s="98"/>
      <c r="I86" s="98"/>
      <c r="J86" s="98"/>
      <c r="K86" s="98"/>
      <c r="L86" s="98"/>
      <c r="M86" s="98"/>
      <c r="N86" s="98"/>
      <c r="O86" s="98"/>
      <c r="P86" s="98"/>
      <c r="Q86" s="98"/>
      <c r="R86" s="98"/>
      <c r="S86" s="98"/>
      <c r="T86" s="98"/>
      <c r="U86" s="98"/>
      <c r="V86" s="98"/>
      <c r="W86" s="98"/>
      <c r="X86" s="98"/>
      <c r="Y86" s="96"/>
    </row>
    <row r="87" spans="1:25" x14ac:dyDescent="0.25">
      <c r="A87" s="96"/>
      <c r="B87" s="97"/>
      <c r="C87" s="97"/>
      <c r="D87" s="97"/>
      <c r="E87" s="98"/>
      <c r="F87" s="98"/>
      <c r="G87" s="98"/>
      <c r="H87" s="98"/>
      <c r="I87" s="98"/>
      <c r="J87" s="98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98"/>
      <c r="X87" s="98"/>
      <c r="Y87" s="96"/>
    </row>
    <row r="88" spans="1:25" x14ac:dyDescent="0.25">
      <c r="A88" s="96"/>
      <c r="B88" s="97"/>
      <c r="C88" s="97"/>
      <c r="D88" s="97"/>
      <c r="E88" s="98"/>
      <c r="F88" s="98"/>
      <c r="G88" s="98"/>
      <c r="H88" s="98"/>
      <c r="I88" s="98"/>
      <c r="J88" s="98"/>
      <c r="K88" s="98"/>
      <c r="L88" s="98"/>
      <c r="M88" s="98"/>
      <c r="N88" s="98"/>
      <c r="O88" s="98"/>
      <c r="P88" s="98"/>
      <c r="Q88" s="98"/>
      <c r="R88" s="98"/>
      <c r="S88" s="98"/>
      <c r="T88" s="98"/>
      <c r="U88" s="98"/>
      <c r="V88" s="98"/>
      <c r="W88" s="98"/>
      <c r="X88" s="98"/>
      <c r="Y88" s="96"/>
    </row>
    <row r="89" spans="1:25" x14ac:dyDescent="0.25">
      <c r="A89" s="96"/>
      <c r="B89" s="97"/>
      <c r="C89" s="97"/>
      <c r="D89" s="97"/>
      <c r="E89" s="98"/>
      <c r="F89" s="98"/>
      <c r="G89" s="98"/>
      <c r="H89" s="98"/>
      <c r="I89" s="98"/>
      <c r="J89" s="98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98"/>
      <c r="X89" s="98"/>
      <c r="Y89" s="96"/>
    </row>
    <row r="90" spans="1:25" x14ac:dyDescent="0.25">
      <c r="A90" s="96"/>
      <c r="B90" s="97"/>
      <c r="C90" s="97"/>
      <c r="D90" s="97"/>
      <c r="E90" s="98"/>
      <c r="F90" s="98"/>
      <c r="G90" s="98"/>
      <c r="H90" s="98"/>
      <c r="I90" s="98"/>
      <c r="J90" s="98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98"/>
      <c r="X90" s="98"/>
      <c r="Y90" s="96"/>
    </row>
    <row r="91" spans="1:25" x14ac:dyDescent="0.25">
      <c r="A91" s="96"/>
      <c r="B91" s="97"/>
      <c r="C91" s="97"/>
      <c r="D91" s="97"/>
      <c r="E91" s="98"/>
      <c r="F91" s="98"/>
      <c r="G91" s="98"/>
      <c r="H91" s="98"/>
      <c r="I91" s="98"/>
      <c r="J91" s="98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98"/>
      <c r="X91" s="98"/>
      <c r="Y91" s="96"/>
    </row>
    <row r="92" spans="1:25" x14ac:dyDescent="0.25">
      <c r="A92" s="96"/>
      <c r="B92" s="97"/>
      <c r="C92" s="97"/>
      <c r="D92" s="97"/>
      <c r="E92" s="98"/>
      <c r="F92" s="98"/>
      <c r="G92" s="98"/>
      <c r="H92" s="98"/>
      <c r="I92" s="98"/>
      <c r="J92" s="98"/>
      <c r="K92" s="98"/>
      <c r="L92" s="98"/>
      <c r="M92" s="98"/>
      <c r="N92" s="98"/>
      <c r="O92" s="98"/>
      <c r="P92" s="98"/>
      <c r="Q92" s="98"/>
      <c r="R92" s="98"/>
      <c r="S92" s="98"/>
      <c r="T92" s="98"/>
      <c r="U92" s="98"/>
      <c r="V92" s="98"/>
      <c r="W92" s="98"/>
      <c r="X92" s="98"/>
      <c r="Y92" s="96"/>
    </row>
    <row r="93" spans="1:25" x14ac:dyDescent="0.25">
      <c r="A93" s="96"/>
      <c r="B93" s="97"/>
      <c r="C93" s="97"/>
      <c r="D93" s="97"/>
      <c r="E93" s="98"/>
      <c r="F93" s="98"/>
      <c r="G93" s="98"/>
      <c r="H93" s="98"/>
      <c r="I93" s="98"/>
      <c r="J93" s="98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98"/>
      <c r="X93" s="98"/>
      <c r="Y93" s="96"/>
    </row>
    <row r="167" spans="1:25" ht="16.5" customHeight="1" x14ac:dyDescent="0.25"/>
    <row r="168" spans="1:25" x14ac:dyDescent="0.25">
      <c r="A168" s="99"/>
      <c r="B168" s="100"/>
      <c r="C168" s="100"/>
      <c r="D168" s="100"/>
      <c r="E168" s="101"/>
      <c r="F168" s="101"/>
      <c r="G168" s="101"/>
      <c r="H168" s="101"/>
      <c r="I168" s="101"/>
      <c r="J168" s="101"/>
      <c r="K168" s="101"/>
      <c r="L168" s="101"/>
      <c r="M168" s="101"/>
      <c r="N168" s="101"/>
      <c r="O168" s="101"/>
      <c r="P168" s="101"/>
      <c r="Q168" s="101"/>
      <c r="R168" s="101"/>
      <c r="S168" s="101"/>
      <c r="T168" s="101"/>
      <c r="U168" s="101"/>
      <c r="V168" s="101"/>
      <c r="W168" s="101"/>
      <c r="X168" s="101"/>
      <c r="Y168" s="102"/>
    </row>
    <row r="169" spans="1:25" x14ac:dyDescent="0.25">
      <c r="A169" s="103"/>
    </row>
    <row r="170" spans="1:25" x14ac:dyDescent="0.25">
      <c r="A170" s="103"/>
    </row>
    <row r="171" spans="1:25" x14ac:dyDescent="0.25">
      <c r="A171" s="103"/>
    </row>
    <row r="172" spans="1:25" x14ac:dyDescent="0.25">
      <c r="A172" s="103"/>
    </row>
    <row r="173" spans="1:25" x14ac:dyDescent="0.25">
      <c r="A173" s="103"/>
    </row>
    <row r="174" spans="1:25" x14ac:dyDescent="0.25">
      <c r="A174" s="103"/>
    </row>
    <row r="175" spans="1:25" x14ac:dyDescent="0.25">
      <c r="A175" s="103"/>
    </row>
    <row r="176" spans="1:25" x14ac:dyDescent="0.25">
      <c r="A176" s="103"/>
    </row>
    <row r="177" spans="1:25" x14ac:dyDescent="0.25">
      <c r="A177" s="103"/>
    </row>
    <row r="178" spans="1:25" x14ac:dyDescent="0.25">
      <c r="A178" s="103"/>
    </row>
    <row r="179" spans="1:25" x14ac:dyDescent="0.25">
      <c r="A179" s="103"/>
    </row>
    <row r="180" spans="1:25" x14ac:dyDescent="0.25">
      <c r="A180" s="103"/>
    </row>
    <row r="181" spans="1:25" x14ac:dyDescent="0.25">
      <c r="A181" s="104"/>
      <c r="B181" s="105"/>
      <c r="C181" s="105"/>
      <c r="D181" s="105"/>
      <c r="E181" s="106"/>
      <c r="F181" s="106"/>
      <c r="G181" s="106"/>
      <c r="H181" s="106"/>
      <c r="I181" s="106"/>
      <c r="J181" s="106"/>
      <c r="K181" s="106"/>
      <c r="L181" s="106"/>
      <c r="M181" s="106"/>
      <c r="N181" s="106"/>
      <c r="O181" s="106"/>
      <c r="P181" s="106"/>
      <c r="Q181" s="106"/>
      <c r="R181" s="106"/>
      <c r="S181" s="106"/>
      <c r="T181" s="106"/>
      <c r="U181" s="106"/>
      <c r="V181" s="106"/>
      <c r="W181" s="106"/>
      <c r="X181" s="106"/>
      <c r="Y181" s="107"/>
    </row>
  </sheetData>
  <mergeCells count="52">
    <mergeCell ref="A35:C35"/>
    <mergeCell ref="A31:A32"/>
    <mergeCell ref="B31:B32"/>
    <mergeCell ref="Y31:Y32"/>
    <mergeCell ref="A33:B33"/>
    <mergeCell ref="A34:B34"/>
    <mergeCell ref="A27:A28"/>
    <mergeCell ref="B27:B28"/>
    <mergeCell ref="Y27:Y28"/>
    <mergeCell ref="A29:A30"/>
    <mergeCell ref="B29:B30"/>
    <mergeCell ref="Y29:Y30"/>
    <mergeCell ref="A23:A24"/>
    <mergeCell ref="B23:B24"/>
    <mergeCell ref="Y23:Y24"/>
    <mergeCell ref="A25:A26"/>
    <mergeCell ref="B25:B26"/>
    <mergeCell ref="Y25:Y26"/>
    <mergeCell ref="A19:A20"/>
    <mergeCell ref="B19:B20"/>
    <mergeCell ref="Y19:Y20"/>
    <mergeCell ref="A21:A22"/>
    <mergeCell ref="B21:B22"/>
    <mergeCell ref="Y21:Y22"/>
    <mergeCell ref="A15:A16"/>
    <mergeCell ref="B15:B16"/>
    <mergeCell ref="Y15:Y16"/>
    <mergeCell ref="A17:A18"/>
    <mergeCell ref="B17:B18"/>
    <mergeCell ref="Y17:Y18"/>
    <mergeCell ref="A11:A12"/>
    <mergeCell ref="B11:B12"/>
    <mergeCell ref="Y11:Y12"/>
    <mergeCell ref="A13:A14"/>
    <mergeCell ref="B13:B14"/>
    <mergeCell ref="Y13:Y14"/>
    <mergeCell ref="A7:A8"/>
    <mergeCell ref="B7:B8"/>
    <mergeCell ref="Y7:Y8"/>
    <mergeCell ref="A9:A10"/>
    <mergeCell ref="B9:B10"/>
    <mergeCell ref="Y9:Y10"/>
    <mergeCell ref="A1:Y1"/>
    <mergeCell ref="A2:Y2"/>
    <mergeCell ref="A3:X3"/>
    <mergeCell ref="A4:Y4"/>
    <mergeCell ref="A5:A6"/>
    <mergeCell ref="B5:B6"/>
    <mergeCell ref="C5:C6"/>
    <mergeCell ref="D5:D6"/>
    <mergeCell ref="E5:X5"/>
    <mergeCell ref="Y5:Y6"/>
  </mergeCells>
  <phoneticPr fontId="1" type="noConversion"/>
  <pageMargins left="0.81" right="0.25" top="0.25" bottom="0.25" header="0.23" footer="0.2"/>
  <pageSetup paperSize="9" scale="7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27"/>
  <sheetViews>
    <sheetView view="pageBreakPreview" zoomScale="70" zoomScaleNormal="70" zoomScaleSheetLayoutView="70" workbookViewId="0">
      <pane xSplit="4" ySplit="8" topLeftCell="E21" activePane="bottomRight" state="frozen"/>
      <selection activeCell="J20" sqref="J20"/>
      <selection pane="topRight" activeCell="J20" sqref="J20"/>
      <selection pane="bottomLeft" activeCell="J20" sqref="J20"/>
      <selection pane="bottomRight" activeCell="K30" sqref="K30"/>
    </sheetView>
  </sheetViews>
  <sheetFormatPr defaultRowHeight="24.75" x14ac:dyDescent="0.45"/>
  <cols>
    <col min="1" max="1" width="6.85546875" style="162" bestFit="1" customWidth="1"/>
    <col min="2" max="2" width="34.5703125" style="162" customWidth="1"/>
    <col min="3" max="5" width="9.140625" style="162" customWidth="1"/>
    <col min="6" max="6" width="10.140625" style="162" customWidth="1"/>
    <col min="7" max="7" width="10.42578125" style="162" customWidth="1"/>
    <col min="8" max="8" width="9.85546875" style="162" customWidth="1"/>
    <col min="9" max="9" width="9.28515625" style="162" customWidth="1"/>
    <col min="10" max="10" width="9.7109375" style="162" customWidth="1"/>
    <col min="11" max="11" width="9.85546875" style="162" customWidth="1"/>
    <col min="12" max="12" width="9.140625" style="162" customWidth="1"/>
    <col min="13" max="13" width="7.42578125" style="162" customWidth="1"/>
    <col min="14" max="14" width="8" style="162" customWidth="1"/>
    <col min="15" max="15" width="7.85546875" style="162" customWidth="1"/>
    <col min="16" max="16" width="7.7109375" style="162" customWidth="1"/>
    <col min="17" max="17" width="7.5703125" style="162" customWidth="1"/>
    <col min="18" max="20" width="8.42578125" style="162" customWidth="1"/>
    <col min="21" max="21" width="10.85546875" style="162" customWidth="1"/>
    <col min="22" max="23" width="9.140625" style="234"/>
    <col min="24" max="16384" width="9.140625" style="162"/>
  </cols>
  <sheetData>
    <row r="1" spans="1:24" ht="26.25" x14ac:dyDescent="0.55000000000000004">
      <c r="A1" s="429" t="s">
        <v>18</v>
      </c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</row>
    <row r="2" spans="1:24" ht="26.25" x14ac:dyDescent="0.55000000000000004">
      <c r="A2" s="429" t="s">
        <v>20</v>
      </c>
      <c r="B2" s="357"/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7"/>
      <c r="Q2" s="357"/>
      <c r="R2" s="357"/>
      <c r="S2" s="357"/>
      <c r="T2" s="357"/>
      <c r="U2" s="357"/>
    </row>
    <row r="3" spans="1:24" ht="26.25" x14ac:dyDescent="0.55000000000000004">
      <c r="A3" s="429" t="s">
        <v>19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57"/>
      <c r="U3" s="357"/>
    </row>
    <row r="4" spans="1:24" ht="26.25" x14ac:dyDescent="0.55000000000000004">
      <c r="A4" s="357" t="s">
        <v>348</v>
      </c>
      <c r="B4" s="357"/>
      <c r="C4" s="357"/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357"/>
      <c r="Q4" s="357"/>
      <c r="R4" s="357"/>
      <c r="S4" s="357"/>
      <c r="T4" s="357"/>
      <c r="U4" s="357"/>
    </row>
    <row r="5" spans="1:24" ht="27" thickBot="1" x14ac:dyDescent="0.6">
      <c r="A5" s="357" t="str">
        <f>'Quarantine Detail'!A5</f>
        <v>मिति : २०७७-०७-०१ गते दिउसो ३ बजे सम्म</v>
      </c>
      <c r="B5" s="357"/>
      <c r="C5" s="357"/>
      <c r="D5" s="357"/>
      <c r="E5" s="357"/>
      <c r="F5" s="357"/>
      <c r="G5" s="357"/>
      <c r="H5" s="357"/>
      <c r="I5" s="357"/>
      <c r="J5" s="357"/>
      <c r="K5" s="357"/>
      <c r="L5" s="357"/>
      <c r="M5" s="357"/>
      <c r="N5" s="357"/>
      <c r="O5" s="357"/>
      <c r="P5" s="357"/>
      <c r="Q5" s="357"/>
      <c r="R5" s="357"/>
      <c r="S5" s="357"/>
      <c r="T5" s="357"/>
      <c r="U5" s="357"/>
    </row>
    <row r="6" spans="1:24" ht="27" thickBot="1" x14ac:dyDescent="0.5">
      <c r="A6" s="439" t="s">
        <v>0</v>
      </c>
      <c r="B6" s="442" t="s">
        <v>36</v>
      </c>
      <c r="C6" s="445" t="s">
        <v>353</v>
      </c>
      <c r="D6" s="446"/>
      <c r="E6" s="446"/>
      <c r="F6" s="446"/>
      <c r="G6" s="446"/>
      <c r="H6" s="446"/>
      <c r="I6" s="446"/>
      <c r="J6" s="446"/>
      <c r="K6" s="446"/>
      <c r="L6" s="446"/>
      <c r="M6" s="446"/>
      <c r="N6" s="446"/>
      <c r="O6" s="446"/>
      <c r="P6" s="446"/>
      <c r="Q6" s="446"/>
      <c r="R6" s="446"/>
      <c r="S6" s="446"/>
      <c r="T6" s="446"/>
      <c r="U6" s="453" t="s">
        <v>719</v>
      </c>
      <c r="V6" s="430" t="s">
        <v>720</v>
      </c>
      <c r="W6" s="430" t="s">
        <v>721</v>
      </c>
    </row>
    <row r="7" spans="1:24" ht="48" customHeight="1" x14ac:dyDescent="0.45">
      <c r="A7" s="440"/>
      <c r="B7" s="443"/>
      <c r="C7" s="425" t="s">
        <v>349</v>
      </c>
      <c r="D7" s="426"/>
      <c r="E7" s="427"/>
      <c r="F7" s="425" t="s">
        <v>406</v>
      </c>
      <c r="G7" s="426"/>
      <c r="H7" s="427"/>
      <c r="I7" s="425" t="s">
        <v>584</v>
      </c>
      <c r="J7" s="426"/>
      <c r="K7" s="427"/>
      <c r="L7" s="425" t="s">
        <v>361</v>
      </c>
      <c r="M7" s="426"/>
      <c r="N7" s="427"/>
      <c r="O7" s="425" t="s">
        <v>360</v>
      </c>
      <c r="P7" s="426"/>
      <c r="Q7" s="427"/>
      <c r="R7" s="425" t="s">
        <v>350</v>
      </c>
      <c r="S7" s="426"/>
      <c r="T7" s="428"/>
      <c r="U7" s="454"/>
      <c r="V7" s="431"/>
      <c r="W7" s="431"/>
    </row>
    <row r="8" spans="1:24" ht="27" thickBot="1" x14ac:dyDescent="0.5">
      <c r="A8" s="441"/>
      <c r="B8" s="444"/>
      <c r="C8" s="323" t="s">
        <v>235</v>
      </c>
      <c r="D8" s="184" t="s">
        <v>9</v>
      </c>
      <c r="E8" s="185" t="s">
        <v>10</v>
      </c>
      <c r="F8" s="323" t="s">
        <v>235</v>
      </c>
      <c r="G8" s="184" t="s">
        <v>9</v>
      </c>
      <c r="H8" s="185" t="s">
        <v>10</v>
      </c>
      <c r="I8" s="323" t="s">
        <v>235</v>
      </c>
      <c r="J8" s="184" t="s">
        <v>9</v>
      </c>
      <c r="K8" s="185" t="s">
        <v>10</v>
      </c>
      <c r="L8" s="323" t="s">
        <v>235</v>
      </c>
      <c r="M8" s="184" t="s">
        <v>9</v>
      </c>
      <c r="N8" s="185" t="s">
        <v>10</v>
      </c>
      <c r="O8" s="323" t="s">
        <v>235</v>
      </c>
      <c r="P8" s="184" t="s">
        <v>9</v>
      </c>
      <c r="Q8" s="185" t="s">
        <v>10</v>
      </c>
      <c r="R8" s="323" t="s">
        <v>235</v>
      </c>
      <c r="S8" s="184" t="s">
        <v>9</v>
      </c>
      <c r="T8" s="186" t="s">
        <v>10</v>
      </c>
      <c r="U8" s="455"/>
      <c r="V8" s="432"/>
      <c r="W8" s="432"/>
    </row>
    <row r="9" spans="1:24" s="671" customFormat="1" ht="26.25" x14ac:dyDescent="0.55000000000000004">
      <c r="A9" s="678">
        <v>1</v>
      </c>
      <c r="B9" s="679" t="s">
        <v>22</v>
      </c>
      <c r="C9" s="680">
        <v>323</v>
      </c>
      <c r="D9" s="681">
        <v>773</v>
      </c>
      <c r="E9" s="665">
        <f>SUM(C9:D9)</f>
        <v>1096</v>
      </c>
      <c r="F9" s="680">
        <v>12</v>
      </c>
      <c r="G9" s="681">
        <v>28</v>
      </c>
      <c r="H9" s="665">
        <f>SUM(F9:G9)</f>
        <v>40</v>
      </c>
      <c r="I9" s="682">
        <v>56</v>
      </c>
      <c r="J9" s="683">
        <v>145</v>
      </c>
      <c r="K9" s="665">
        <f t="shared" ref="K9:K21" si="0">SUM(I9:J9)</f>
        <v>201</v>
      </c>
      <c r="L9" s="680">
        <v>0</v>
      </c>
      <c r="M9" s="681">
        <v>0</v>
      </c>
      <c r="N9" s="665">
        <f t="shared" ref="N9:N21" si="1">SUM(L9:M9)</f>
        <v>0</v>
      </c>
      <c r="O9" s="680">
        <v>252</v>
      </c>
      <c r="P9" s="681">
        <v>599</v>
      </c>
      <c r="Q9" s="665">
        <f t="shared" ref="Q9:Q21" si="2">SUM(O9:P9)</f>
        <v>851</v>
      </c>
      <c r="R9" s="680">
        <v>3</v>
      </c>
      <c r="S9" s="681">
        <v>1</v>
      </c>
      <c r="T9" s="684">
        <f t="shared" ref="T9:T21" si="3">SUM(R9:S9)</f>
        <v>4</v>
      </c>
      <c r="U9" s="667">
        <f t="shared" ref="U9:U21" si="4">T9+Q9+N9+K9+H9</f>
        <v>1096</v>
      </c>
      <c r="V9" s="685">
        <v>1058</v>
      </c>
      <c r="W9" s="686">
        <f>U9-V9</f>
        <v>38</v>
      </c>
      <c r="X9" s="670"/>
    </row>
    <row r="10" spans="1:24" s="183" customFormat="1" ht="26.25" x14ac:dyDescent="0.55000000000000004">
      <c r="A10" s="188">
        <v>2</v>
      </c>
      <c r="B10" s="189" t="s">
        <v>23</v>
      </c>
      <c r="C10" s="190">
        <v>182</v>
      </c>
      <c r="D10" s="182">
        <v>469</v>
      </c>
      <c r="E10" s="187">
        <f>SUM(C10:D10)</f>
        <v>651</v>
      </c>
      <c r="F10" s="286">
        <v>0</v>
      </c>
      <c r="G10" s="182">
        <v>0</v>
      </c>
      <c r="H10" s="187">
        <f t="shared" ref="H10:H21" si="5">SUM(F10:G10)</f>
        <v>0</v>
      </c>
      <c r="I10" s="247">
        <v>5</v>
      </c>
      <c r="J10" s="248">
        <v>33</v>
      </c>
      <c r="K10" s="187">
        <f t="shared" si="0"/>
        <v>38</v>
      </c>
      <c r="L10" s="190">
        <v>0</v>
      </c>
      <c r="M10" s="182">
        <v>0</v>
      </c>
      <c r="N10" s="187">
        <f t="shared" si="1"/>
        <v>0</v>
      </c>
      <c r="O10" s="190">
        <v>176</v>
      </c>
      <c r="P10" s="182">
        <v>433</v>
      </c>
      <c r="Q10" s="187">
        <f t="shared" si="2"/>
        <v>609</v>
      </c>
      <c r="R10" s="190">
        <v>1</v>
      </c>
      <c r="S10" s="182">
        <v>3</v>
      </c>
      <c r="T10" s="191">
        <f t="shared" si="3"/>
        <v>4</v>
      </c>
      <c r="U10" s="238">
        <f>T10+Q10+N10+K10+H10</f>
        <v>651</v>
      </c>
      <c r="V10" s="235">
        <v>651</v>
      </c>
      <c r="W10" s="237">
        <f t="shared" ref="W10:W21" si="6">U10-V10</f>
        <v>0</v>
      </c>
      <c r="X10" s="233"/>
    </row>
    <row r="11" spans="1:24" s="671" customFormat="1" ht="26.25" x14ac:dyDescent="0.55000000000000004">
      <c r="A11" s="657">
        <v>3</v>
      </c>
      <c r="B11" s="658" t="s">
        <v>25</v>
      </c>
      <c r="C11" s="664">
        <v>62</v>
      </c>
      <c r="D11" s="662">
        <v>189</v>
      </c>
      <c r="E11" s="665">
        <f t="shared" ref="E11:E21" si="7">SUM(C11:D11)</f>
        <v>251</v>
      </c>
      <c r="F11" s="677">
        <v>1</v>
      </c>
      <c r="G11" s="662">
        <v>20</v>
      </c>
      <c r="H11" s="665">
        <f t="shared" si="5"/>
        <v>21</v>
      </c>
      <c r="I11" s="659">
        <v>1</v>
      </c>
      <c r="J11" s="660">
        <v>3</v>
      </c>
      <c r="K11" s="665">
        <f t="shared" si="0"/>
        <v>4</v>
      </c>
      <c r="L11" s="664">
        <v>0</v>
      </c>
      <c r="M11" s="662">
        <v>0</v>
      </c>
      <c r="N11" s="665">
        <f t="shared" si="1"/>
        <v>0</v>
      </c>
      <c r="O11" s="664">
        <v>60</v>
      </c>
      <c r="P11" s="662">
        <v>166</v>
      </c>
      <c r="Q11" s="665">
        <f t="shared" si="2"/>
        <v>226</v>
      </c>
      <c r="R11" s="664">
        <v>0</v>
      </c>
      <c r="S11" s="662">
        <v>0</v>
      </c>
      <c r="T11" s="666">
        <f t="shared" si="3"/>
        <v>0</v>
      </c>
      <c r="U11" s="667">
        <f t="shared" si="4"/>
        <v>251</v>
      </c>
      <c r="V11" s="668">
        <v>251</v>
      </c>
      <c r="W11" s="669">
        <f t="shared" si="6"/>
        <v>0</v>
      </c>
    </row>
    <row r="12" spans="1:24" s="183" customFormat="1" ht="26.25" x14ac:dyDescent="0.55000000000000004">
      <c r="A12" s="188">
        <v>4</v>
      </c>
      <c r="B12" s="189" t="s">
        <v>26</v>
      </c>
      <c r="C12" s="190">
        <v>38</v>
      </c>
      <c r="D12" s="182">
        <v>92</v>
      </c>
      <c r="E12" s="187">
        <f t="shared" si="7"/>
        <v>130</v>
      </c>
      <c r="F12" s="286">
        <v>0</v>
      </c>
      <c r="G12" s="182">
        <v>1</v>
      </c>
      <c r="H12" s="187">
        <f t="shared" si="5"/>
        <v>1</v>
      </c>
      <c r="I12" s="190">
        <v>0</v>
      </c>
      <c r="J12" s="182">
        <v>0</v>
      </c>
      <c r="K12" s="187">
        <f t="shared" si="0"/>
        <v>0</v>
      </c>
      <c r="L12" s="190">
        <v>0</v>
      </c>
      <c r="M12" s="182">
        <v>0</v>
      </c>
      <c r="N12" s="187">
        <f t="shared" si="1"/>
        <v>0</v>
      </c>
      <c r="O12" s="190">
        <v>38</v>
      </c>
      <c r="P12" s="182">
        <v>91</v>
      </c>
      <c r="Q12" s="187">
        <f t="shared" si="2"/>
        <v>129</v>
      </c>
      <c r="R12" s="190">
        <v>0</v>
      </c>
      <c r="S12" s="182">
        <v>0</v>
      </c>
      <c r="T12" s="191">
        <f t="shared" si="3"/>
        <v>0</v>
      </c>
      <c r="U12" s="238">
        <f t="shared" si="4"/>
        <v>130</v>
      </c>
      <c r="V12" s="235">
        <v>130</v>
      </c>
      <c r="W12" s="237">
        <f t="shared" si="6"/>
        <v>0</v>
      </c>
    </row>
    <row r="13" spans="1:24" s="671" customFormat="1" ht="26.25" x14ac:dyDescent="0.55000000000000004">
      <c r="A13" s="657">
        <v>5</v>
      </c>
      <c r="B13" s="658" t="s">
        <v>28</v>
      </c>
      <c r="C13" s="659">
        <v>62</v>
      </c>
      <c r="D13" s="660">
        <v>310</v>
      </c>
      <c r="E13" s="661">
        <f>SUM(C13:D13)</f>
        <v>372</v>
      </c>
      <c r="F13" s="659">
        <v>3</v>
      </c>
      <c r="G13" s="662">
        <v>5</v>
      </c>
      <c r="H13" s="665">
        <f>SUM(F13:G13)</f>
        <v>8</v>
      </c>
      <c r="I13" s="659">
        <v>6</v>
      </c>
      <c r="J13" s="660">
        <v>13</v>
      </c>
      <c r="K13" s="665">
        <f t="shared" si="0"/>
        <v>19</v>
      </c>
      <c r="L13" s="664">
        <v>0</v>
      </c>
      <c r="M13" s="662">
        <v>0</v>
      </c>
      <c r="N13" s="665">
        <f t="shared" si="1"/>
        <v>0</v>
      </c>
      <c r="O13" s="664">
        <v>52</v>
      </c>
      <c r="P13" s="662">
        <v>292</v>
      </c>
      <c r="Q13" s="665">
        <f t="shared" si="2"/>
        <v>344</v>
      </c>
      <c r="R13" s="664">
        <v>1</v>
      </c>
      <c r="S13" s="662">
        <v>0</v>
      </c>
      <c r="T13" s="666">
        <f t="shared" si="3"/>
        <v>1</v>
      </c>
      <c r="U13" s="667">
        <f t="shared" si="4"/>
        <v>372</v>
      </c>
      <c r="V13" s="668">
        <v>371</v>
      </c>
      <c r="W13" s="669">
        <f t="shared" si="6"/>
        <v>1</v>
      </c>
      <c r="X13" s="670"/>
    </row>
    <row r="14" spans="1:24" s="671" customFormat="1" ht="25.5" customHeight="1" x14ac:dyDescent="0.55000000000000004">
      <c r="A14" s="657">
        <v>6</v>
      </c>
      <c r="B14" s="658" t="s">
        <v>31</v>
      </c>
      <c r="C14" s="659">
        <v>62</v>
      </c>
      <c r="D14" s="660">
        <v>157</v>
      </c>
      <c r="E14" s="661">
        <f t="shared" si="7"/>
        <v>219</v>
      </c>
      <c r="F14" s="659">
        <v>3</v>
      </c>
      <c r="G14" s="662">
        <v>13</v>
      </c>
      <c r="H14" s="663">
        <f t="shared" si="5"/>
        <v>16</v>
      </c>
      <c r="I14" s="664">
        <v>5</v>
      </c>
      <c r="J14" s="662">
        <v>9</v>
      </c>
      <c r="K14" s="665">
        <f t="shared" si="0"/>
        <v>14</v>
      </c>
      <c r="L14" s="664">
        <v>0</v>
      </c>
      <c r="M14" s="662">
        <v>0</v>
      </c>
      <c r="N14" s="665">
        <f t="shared" si="1"/>
        <v>0</v>
      </c>
      <c r="O14" s="664">
        <v>54</v>
      </c>
      <c r="P14" s="662">
        <v>135</v>
      </c>
      <c r="Q14" s="665">
        <f t="shared" si="2"/>
        <v>189</v>
      </c>
      <c r="R14" s="664">
        <v>0</v>
      </c>
      <c r="S14" s="662">
        <v>0</v>
      </c>
      <c r="T14" s="666">
        <f t="shared" si="3"/>
        <v>0</v>
      </c>
      <c r="U14" s="667">
        <f t="shared" si="4"/>
        <v>219</v>
      </c>
      <c r="V14" s="668">
        <v>219</v>
      </c>
      <c r="W14" s="669">
        <f t="shared" si="6"/>
        <v>0</v>
      </c>
      <c r="X14" s="670"/>
    </row>
    <row r="15" spans="1:24" s="183" customFormat="1" ht="26.25" x14ac:dyDescent="0.55000000000000004">
      <c r="A15" s="188">
        <v>6</v>
      </c>
      <c r="B15" s="189" t="s">
        <v>33</v>
      </c>
      <c r="C15" s="247">
        <v>27</v>
      </c>
      <c r="D15" s="248">
        <v>60</v>
      </c>
      <c r="E15" s="249">
        <f t="shared" si="7"/>
        <v>87</v>
      </c>
      <c r="F15" s="247">
        <v>0</v>
      </c>
      <c r="G15" s="182">
        <v>0</v>
      </c>
      <c r="H15" s="187">
        <f t="shared" si="5"/>
        <v>0</v>
      </c>
      <c r="I15" s="190">
        <v>0</v>
      </c>
      <c r="J15" s="182">
        <v>8</v>
      </c>
      <c r="K15" s="187">
        <f t="shared" si="0"/>
        <v>8</v>
      </c>
      <c r="L15" s="190">
        <v>0</v>
      </c>
      <c r="M15" s="182">
        <v>0</v>
      </c>
      <c r="N15" s="187">
        <f t="shared" si="1"/>
        <v>0</v>
      </c>
      <c r="O15" s="190">
        <v>27</v>
      </c>
      <c r="P15" s="182">
        <v>52</v>
      </c>
      <c r="Q15" s="187">
        <f t="shared" si="2"/>
        <v>79</v>
      </c>
      <c r="R15" s="190">
        <v>0</v>
      </c>
      <c r="S15" s="182">
        <v>0</v>
      </c>
      <c r="T15" s="191">
        <f t="shared" si="3"/>
        <v>0</v>
      </c>
      <c r="U15" s="238">
        <f t="shared" si="4"/>
        <v>87</v>
      </c>
      <c r="V15" s="235">
        <v>87</v>
      </c>
      <c r="W15" s="237">
        <f t="shared" si="6"/>
        <v>0</v>
      </c>
      <c r="X15" s="233"/>
    </row>
    <row r="16" spans="1:24" s="183" customFormat="1" ht="26.25" x14ac:dyDescent="0.55000000000000004">
      <c r="A16" s="188">
        <v>8</v>
      </c>
      <c r="B16" s="189" t="s">
        <v>34</v>
      </c>
      <c r="C16" s="190">
        <v>11</v>
      </c>
      <c r="D16" s="182">
        <v>41</v>
      </c>
      <c r="E16" s="187">
        <f t="shared" si="7"/>
        <v>52</v>
      </c>
      <c r="F16" s="190">
        <v>0</v>
      </c>
      <c r="G16" s="182">
        <v>1</v>
      </c>
      <c r="H16" s="187">
        <f t="shared" si="5"/>
        <v>1</v>
      </c>
      <c r="I16" s="190">
        <v>3</v>
      </c>
      <c r="J16" s="182">
        <v>1</v>
      </c>
      <c r="K16" s="187">
        <f t="shared" si="0"/>
        <v>4</v>
      </c>
      <c r="L16" s="190">
        <v>0</v>
      </c>
      <c r="M16" s="182">
        <v>0</v>
      </c>
      <c r="N16" s="187">
        <f t="shared" si="1"/>
        <v>0</v>
      </c>
      <c r="O16" s="190">
        <v>8</v>
      </c>
      <c r="P16" s="182">
        <v>39</v>
      </c>
      <c r="Q16" s="187">
        <f t="shared" si="2"/>
        <v>47</v>
      </c>
      <c r="R16" s="190">
        <v>0</v>
      </c>
      <c r="S16" s="182">
        <v>0</v>
      </c>
      <c r="T16" s="191">
        <f t="shared" si="3"/>
        <v>0</v>
      </c>
      <c r="U16" s="238">
        <f t="shared" si="4"/>
        <v>52</v>
      </c>
      <c r="V16" s="235">
        <v>52</v>
      </c>
      <c r="W16" s="237">
        <f t="shared" si="6"/>
        <v>0</v>
      </c>
      <c r="X16" s="233"/>
    </row>
    <row r="17" spans="1:25" s="183" customFormat="1" ht="26.25" x14ac:dyDescent="0.55000000000000004">
      <c r="A17" s="188">
        <v>9</v>
      </c>
      <c r="B17" s="189" t="s">
        <v>24</v>
      </c>
      <c r="C17" s="190">
        <v>7</v>
      </c>
      <c r="D17" s="182">
        <v>19</v>
      </c>
      <c r="E17" s="187">
        <f t="shared" si="7"/>
        <v>26</v>
      </c>
      <c r="F17" s="190">
        <v>0</v>
      </c>
      <c r="G17" s="182">
        <v>0</v>
      </c>
      <c r="H17" s="187">
        <f t="shared" si="5"/>
        <v>0</v>
      </c>
      <c r="I17" s="190">
        <v>2</v>
      </c>
      <c r="J17" s="182">
        <v>4</v>
      </c>
      <c r="K17" s="187">
        <f t="shared" si="0"/>
        <v>6</v>
      </c>
      <c r="L17" s="190">
        <v>0</v>
      </c>
      <c r="M17" s="182">
        <v>0</v>
      </c>
      <c r="N17" s="187">
        <f t="shared" si="1"/>
        <v>0</v>
      </c>
      <c r="O17" s="190">
        <v>5</v>
      </c>
      <c r="P17" s="182">
        <v>15</v>
      </c>
      <c r="Q17" s="187">
        <f t="shared" si="2"/>
        <v>20</v>
      </c>
      <c r="R17" s="190">
        <v>0</v>
      </c>
      <c r="S17" s="182">
        <v>0</v>
      </c>
      <c r="T17" s="191">
        <f t="shared" si="3"/>
        <v>0</v>
      </c>
      <c r="U17" s="238">
        <f t="shared" si="4"/>
        <v>26</v>
      </c>
      <c r="V17" s="235">
        <v>26</v>
      </c>
      <c r="W17" s="237">
        <f t="shared" si="6"/>
        <v>0</v>
      </c>
    </row>
    <row r="18" spans="1:25" s="183" customFormat="1" ht="26.25" x14ac:dyDescent="0.55000000000000004">
      <c r="A18" s="188">
        <v>10</v>
      </c>
      <c r="B18" s="189" t="s">
        <v>295</v>
      </c>
      <c r="C18" s="190">
        <v>19</v>
      </c>
      <c r="D18" s="182">
        <v>46</v>
      </c>
      <c r="E18" s="187">
        <f t="shared" si="7"/>
        <v>65</v>
      </c>
      <c r="F18" s="190">
        <v>0</v>
      </c>
      <c r="G18" s="182">
        <v>3</v>
      </c>
      <c r="H18" s="187">
        <f t="shared" si="5"/>
        <v>3</v>
      </c>
      <c r="I18" s="190">
        <v>2</v>
      </c>
      <c r="J18" s="182">
        <v>2</v>
      </c>
      <c r="K18" s="187">
        <f t="shared" si="0"/>
        <v>4</v>
      </c>
      <c r="L18" s="190">
        <v>0</v>
      </c>
      <c r="M18" s="182">
        <v>0</v>
      </c>
      <c r="N18" s="187">
        <f t="shared" si="1"/>
        <v>0</v>
      </c>
      <c r="O18" s="190">
        <v>17</v>
      </c>
      <c r="P18" s="182">
        <v>41</v>
      </c>
      <c r="Q18" s="187">
        <f t="shared" si="2"/>
        <v>58</v>
      </c>
      <c r="R18" s="190">
        <v>0</v>
      </c>
      <c r="S18" s="182">
        <v>0</v>
      </c>
      <c r="T18" s="191">
        <f t="shared" si="3"/>
        <v>0</v>
      </c>
      <c r="U18" s="239">
        <f t="shared" si="4"/>
        <v>65</v>
      </c>
      <c r="V18" s="235">
        <v>65</v>
      </c>
      <c r="W18" s="237">
        <f t="shared" si="6"/>
        <v>0</v>
      </c>
    </row>
    <row r="19" spans="1:25" s="183" customFormat="1" ht="26.25" x14ac:dyDescent="0.55000000000000004">
      <c r="A19" s="188">
        <v>11</v>
      </c>
      <c r="B19" s="189" t="s">
        <v>296</v>
      </c>
      <c r="C19" s="190">
        <v>26</v>
      </c>
      <c r="D19" s="182">
        <v>56</v>
      </c>
      <c r="E19" s="187">
        <f t="shared" si="7"/>
        <v>82</v>
      </c>
      <c r="F19" s="190">
        <v>1</v>
      </c>
      <c r="G19" s="182">
        <v>1</v>
      </c>
      <c r="H19" s="187">
        <f t="shared" si="5"/>
        <v>2</v>
      </c>
      <c r="I19" s="190">
        <v>0</v>
      </c>
      <c r="J19" s="182">
        <v>1</v>
      </c>
      <c r="K19" s="187">
        <f t="shared" si="0"/>
        <v>1</v>
      </c>
      <c r="L19" s="190">
        <v>0</v>
      </c>
      <c r="M19" s="182">
        <v>0</v>
      </c>
      <c r="N19" s="187">
        <f t="shared" si="1"/>
        <v>0</v>
      </c>
      <c r="O19" s="190">
        <v>25</v>
      </c>
      <c r="P19" s="182">
        <v>53</v>
      </c>
      <c r="Q19" s="187">
        <f t="shared" si="2"/>
        <v>78</v>
      </c>
      <c r="R19" s="190">
        <v>0</v>
      </c>
      <c r="S19" s="182">
        <v>1</v>
      </c>
      <c r="T19" s="191">
        <f t="shared" si="3"/>
        <v>1</v>
      </c>
      <c r="U19" s="238">
        <f t="shared" si="4"/>
        <v>82</v>
      </c>
      <c r="V19" s="235">
        <v>82</v>
      </c>
      <c r="W19" s="237">
        <f t="shared" si="6"/>
        <v>0</v>
      </c>
    </row>
    <row r="20" spans="1:25" s="183" customFormat="1" ht="26.25" x14ac:dyDescent="0.55000000000000004">
      <c r="A20" s="188">
        <v>12</v>
      </c>
      <c r="B20" s="189" t="s">
        <v>32</v>
      </c>
      <c r="C20" s="190">
        <v>5</v>
      </c>
      <c r="D20" s="182">
        <v>28</v>
      </c>
      <c r="E20" s="187">
        <f t="shared" si="7"/>
        <v>33</v>
      </c>
      <c r="F20" s="190">
        <v>0</v>
      </c>
      <c r="G20" s="182">
        <v>5</v>
      </c>
      <c r="H20" s="187">
        <f t="shared" si="5"/>
        <v>5</v>
      </c>
      <c r="I20" s="190">
        <v>0</v>
      </c>
      <c r="J20" s="182">
        <v>0</v>
      </c>
      <c r="K20" s="187">
        <f t="shared" si="0"/>
        <v>0</v>
      </c>
      <c r="L20" s="190">
        <v>0</v>
      </c>
      <c r="M20" s="182">
        <v>0</v>
      </c>
      <c r="N20" s="187">
        <f t="shared" si="1"/>
        <v>0</v>
      </c>
      <c r="O20" s="190">
        <v>5</v>
      </c>
      <c r="P20" s="182">
        <v>23</v>
      </c>
      <c r="Q20" s="187">
        <f t="shared" si="2"/>
        <v>28</v>
      </c>
      <c r="R20" s="190">
        <v>0</v>
      </c>
      <c r="S20" s="182">
        <v>0</v>
      </c>
      <c r="T20" s="191">
        <f t="shared" si="3"/>
        <v>0</v>
      </c>
      <c r="U20" s="238">
        <f t="shared" si="4"/>
        <v>33</v>
      </c>
      <c r="V20" s="235">
        <v>33</v>
      </c>
      <c r="W20" s="237">
        <f t="shared" si="6"/>
        <v>0</v>
      </c>
    </row>
    <row r="21" spans="1:25" s="183" customFormat="1" ht="27" thickBot="1" x14ac:dyDescent="0.6">
      <c r="A21" s="204">
        <v>13</v>
      </c>
      <c r="B21" s="205" t="s">
        <v>29</v>
      </c>
      <c r="C21" s="206">
        <v>1</v>
      </c>
      <c r="D21" s="207">
        <v>9</v>
      </c>
      <c r="E21" s="208">
        <f t="shared" si="7"/>
        <v>10</v>
      </c>
      <c r="F21" s="206">
        <v>0</v>
      </c>
      <c r="G21" s="207">
        <v>0</v>
      </c>
      <c r="H21" s="187">
        <f t="shared" si="5"/>
        <v>0</v>
      </c>
      <c r="I21" s="206">
        <v>0</v>
      </c>
      <c r="J21" s="207">
        <v>2</v>
      </c>
      <c r="K21" s="208">
        <f t="shared" si="0"/>
        <v>2</v>
      </c>
      <c r="L21" s="206">
        <v>0</v>
      </c>
      <c r="M21" s="207">
        <v>0</v>
      </c>
      <c r="N21" s="208">
        <f t="shared" si="1"/>
        <v>0</v>
      </c>
      <c r="O21" s="206">
        <v>1</v>
      </c>
      <c r="P21" s="207">
        <v>7</v>
      </c>
      <c r="Q21" s="208">
        <f t="shared" si="2"/>
        <v>8</v>
      </c>
      <c r="R21" s="206">
        <v>0</v>
      </c>
      <c r="S21" s="207">
        <v>0</v>
      </c>
      <c r="T21" s="209">
        <f t="shared" si="3"/>
        <v>0</v>
      </c>
      <c r="U21" s="240">
        <f t="shared" si="4"/>
        <v>10</v>
      </c>
      <c r="V21" s="241">
        <v>10</v>
      </c>
      <c r="W21" s="242">
        <f t="shared" si="6"/>
        <v>0</v>
      </c>
    </row>
    <row r="22" spans="1:25" s="183" customFormat="1" ht="27" thickBot="1" x14ac:dyDescent="0.6">
      <c r="A22" s="433" t="s">
        <v>10</v>
      </c>
      <c r="B22" s="434"/>
      <c r="C22" s="192">
        <f t="shared" ref="C22:U22" si="8">SUM(C9:C21)</f>
        <v>825</v>
      </c>
      <c r="D22" s="193">
        <f t="shared" si="8"/>
        <v>2249</v>
      </c>
      <c r="E22" s="194">
        <f t="shared" si="8"/>
        <v>3074</v>
      </c>
      <c r="F22" s="192">
        <f>SUM(F9:F21)</f>
        <v>20</v>
      </c>
      <c r="G22" s="192">
        <f>SUM(G9:G21)</f>
        <v>77</v>
      </c>
      <c r="H22" s="194">
        <f>SUM(H9:H21)</f>
        <v>97</v>
      </c>
      <c r="I22" s="192">
        <f t="shared" si="8"/>
        <v>80</v>
      </c>
      <c r="J22" s="193">
        <f t="shared" si="8"/>
        <v>221</v>
      </c>
      <c r="K22" s="194">
        <f t="shared" si="8"/>
        <v>301</v>
      </c>
      <c r="L22" s="192">
        <f t="shared" si="8"/>
        <v>0</v>
      </c>
      <c r="M22" s="193">
        <f t="shared" si="8"/>
        <v>0</v>
      </c>
      <c r="N22" s="194">
        <f t="shared" si="8"/>
        <v>0</v>
      </c>
      <c r="O22" s="192">
        <f t="shared" si="8"/>
        <v>720</v>
      </c>
      <c r="P22" s="193">
        <f t="shared" si="8"/>
        <v>1946</v>
      </c>
      <c r="Q22" s="194">
        <f t="shared" si="8"/>
        <v>2666</v>
      </c>
      <c r="R22" s="192">
        <f t="shared" si="8"/>
        <v>5</v>
      </c>
      <c r="S22" s="193">
        <f t="shared" si="8"/>
        <v>5</v>
      </c>
      <c r="T22" s="195">
        <f t="shared" si="8"/>
        <v>10</v>
      </c>
      <c r="U22" s="243">
        <f t="shared" si="8"/>
        <v>3074</v>
      </c>
      <c r="V22" s="244">
        <f>SUM(V9:V21)</f>
        <v>3035</v>
      </c>
      <c r="W22" s="244">
        <f>SUM(W9:W21)</f>
        <v>39</v>
      </c>
      <c r="Y22" s="233"/>
    </row>
    <row r="23" spans="1:25" s="183" customFormat="1" ht="76.5" customHeight="1" thickBot="1" x14ac:dyDescent="0.6">
      <c r="A23" s="196"/>
      <c r="B23" s="196"/>
      <c r="C23" s="197"/>
      <c r="D23" s="197"/>
      <c r="E23" s="198"/>
      <c r="F23" s="450" t="s">
        <v>616</v>
      </c>
      <c r="G23" s="451"/>
      <c r="H23" s="451"/>
      <c r="I23" s="451"/>
      <c r="J23" s="452"/>
      <c r="K23" s="324">
        <f>H22+K22+N22</f>
        <v>398</v>
      </c>
      <c r="L23" s="197"/>
      <c r="M23" s="197"/>
      <c r="N23" s="197"/>
      <c r="O23" s="197"/>
      <c r="P23" s="197"/>
      <c r="Q23" s="197"/>
      <c r="R23" s="447" t="s">
        <v>809</v>
      </c>
      <c r="S23" s="448"/>
      <c r="T23" s="449"/>
      <c r="U23" s="197"/>
      <c r="V23" s="317"/>
      <c r="W23" s="317"/>
    </row>
    <row r="24" spans="1:25" s="200" customFormat="1" ht="26.25" x14ac:dyDescent="0.55000000000000004">
      <c r="A24" s="196"/>
      <c r="B24" s="196"/>
      <c r="C24" s="197"/>
      <c r="D24" s="197"/>
      <c r="E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236"/>
      <c r="W24" s="236"/>
    </row>
    <row r="25" spans="1:25" s="199" customFormat="1" ht="4.5" customHeight="1" thickBot="1" x14ac:dyDescent="0.6">
      <c r="A25" s="196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6"/>
      <c r="W25" s="196"/>
    </row>
    <row r="26" spans="1:25" s="202" customFormat="1" ht="30.75" thickBot="1" x14ac:dyDescent="0.3">
      <c r="A26" s="435" t="s">
        <v>286</v>
      </c>
      <c r="B26" s="436"/>
      <c r="C26" s="437"/>
      <c r="D26" s="245">
        <f>SWAB!E23</f>
        <v>30148</v>
      </c>
      <c r="E26" s="201"/>
      <c r="G26" s="435" t="s">
        <v>495</v>
      </c>
      <c r="H26" s="436"/>
      <c r="I26" s="436"/>
      <c r="J26" s="436"/>
      <c r="K26" s="438"/>
      <c r="L26" s="246">
        <f>SWAB!M23</f>
        <v>28818</v>
      </c>
      <c r="P26" s="435" t="s">
        <v>496</v>
      </c>
      <c r="Q26" s="436"/>
      <c r="R26" s="436"/>
      <c r="S26" s="436"/>
      <c r="T26" s="437"/>
      <c r="U26" s="245">
        <f>SWAB!N23</f>
        <v>1330</v>
      </c>
    </row>
    <row r="27" spans="1:25" s="712" customFormat="1" ht="31.5" customHeight="1" thickBot="1" x14ac:dyDescent="0.5">
      <c r="A27" s="713" t="s">
        <v>829</v>
      </c>
      <c r="B27" s="714"/>
      <c r="C27" s="714"/>
      <c r="D27" s="714"/>
      <c r="E27" s="714"/>
      <c r="F27" s="714"/>
      <c r="G27" s="714"/>
      <c r="H27" s="714"/>
      <c r="I27" s="714"/>
      <c r="J27" s="714"/>
      <c r="K27" s="714"/>
      <c r="L27" s="714"/>
      <c r="M27" s="714"/>
      <c r="N27" s="714"/>
      <c r="O27" s="714"/>
      <c r="P27" s="714"/>
      <c r="Q27" s="714"/>
      <c r="R27" s="714"/>
      <c r="S27" s="714"/>
      <c r="T27" s="714"/>
      <c r="U27" s="714"/>
      <c r="V27" s="714"/>
      <c r="W27" s="715"/>
    </row>
  </sheetData>
  <mergeCells count="24">
    <mergeCell ref="V6:V8"/>
    <mergeCell ref="W6:W8"/>
    <mergeCell ref="A27:W27"/>
    <mergeCell ref="A22:B22"/>
    <mergeCell ref="A26:C26"/>
    <mergeCell ref="G26:K26"/>
    <mergeCell ref="P26:T26"/>
    <mergeCell ref="A6:A8"/>
    <mergeCell ref="B6:B8"/>
    <mergeCell ref="C6:T6"/>
    <mergeCell ref="R23:T23"/>
    <mergeCell ref="F23:J23"/>
    <mergeCell ref="U6:U8"/>
    <mergeCell ref="C7:E7"/>
    <mergeCell ref="F7:H7"/>
    <mergeCell ref="I7:K7"/>
    <mergeCell ref="L7:N7"/>
    <mergeCell ref="O7:Q7"/>
    <mergeCell ref="R7:T7"/>
    <mergeCell ref="A1:U1"/>
    <mergeCell ref="A2:U2"/>
    <mergeCell ref="A3:U3"/>
    <mergeCell ref="A4:U4"/>
    <mergeCell ref="A5:U5"/>
  </mergeCells>
  <phoneticPr fontId="1" type="noConversion"/>
  <pageMargins left="0.7" right="0.7" top="0.75" bottom="0.75" header="0.3" footer="0.3"/>
  <pageSetup paperSize="9" scale="5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C130C-CE34-42D4-880C-6C1D773B3F86}">
  <dimension ref="A1:J33"/>
  <sheetViews>
    <sheetView topLeftCell="A5" workbookViewId="0">
      <selection sqref="A1:B21"/>
    </sheetView>
  </sheetViews>
  <sheetFormatPr defaultRowHeight="15" x14ac:dyDescent="0.25"/>
  <cols>
    <col min="1" max="1" width="5.140625" style="293" customWidth="1"/>
    <col min="2" max="2" width="27" style="289" bestFit="1" customWidth="1"/>
    <col min="3" max="3" width="30" style="289" bestFit="1" customWidth="1"/>
    <col min="4" max="4" width="6.42578125" style="289" bestFit="1" customWidth="1"/>
    <col min="5" max="5" width="11" style="289" bestFit="1" customWidth="1"/>
    <col min="6" max="6" width="4.5703125" style="289" customWidth="1"/>
    <col min="7" max="7" width="7.5703125" style="289" bestFit="1" customWidth="1"/>
    <col min="8" max="8" width="9.140625" style="289"/>
    <col min="9" max="9" width="10.85546875" style="289" customWidth="1"/>
    <col min="10" max="10" width="9.140625" style="293"/>
    <col min="11" max="16384" width="9.140625" style="289"/>
  </cols>
  <sheetData>
    <row r="1" spans="1:10" x14ac:dyDescent="0.25">
      <c r="A1" s="292">
        <v>1</v>
      </c>
      <c r="B1" s="290" t="s">
        <v>753</v>
      </c>
      <c r="C1" s="290" t="s">
        <v>754</v>
      </c>
      <c r="D1" s="290" t="s">
        <v>755</v>
      </c>
      <c r="E1" s="290">
        <v>9823757378</v>
      </c>
      <c r="F1" s="290">
        <v>35</v>
      </c>
      <c r="G1" s="290" t="s">
        <v>756</v>
      </c>
      <c r="H1" s="290"/>
      <c r="I1" s="291">
        <v>64824</v>
      </c>
      <c r="J1" s="292"/>
    </row>
    <row r="2" spans="1:10" x14ac:dyDescent="0.25">
      <c r="A2" s="292">
        <v>2</v>
      </c>
      <c r="B2" s="290" t="s">
        <v>757</v>
      </c>
      <c r="C2" s="290" t="s">
        <v>754</v>
      </c>
      <c r="D2" s="290" t="s">
        <v>755</v>
      </c>
      <c r="E2" s="290">
        <v>9868564604</v>
      </c>
      <c r="F2" s="290">
        <v>27</v>
      </c>
      <c r="G2" s="290" t="s">
        <v>756</v>
      </c>
      <c r="H2" s="290"/>
      <c r="I2" s="291">
        <v>64824</v>
      </c>
      <c r="J2" s="292"/>
    </row>
    <row r="3" spans="1:10" x14ac:dyDescent="0.25">
      <c r="A3" s="292">
        <v>3</v>
      </c>
      <c r="B3" s="290" t="s">
        <v>758</v>
      </c>
      <c r="C3" s="290" t="s">
        <v>759</v>
      </c>
      <c r="D3" s="290" t="s">
        <v>755</v>
      </c>
      <c r="E3" s="290">
        <v>9824629703</v>
      </c>
      <c r="F3" s="290">
        <v>42</v>
      </c>
      <c r="G3" s="290" t="s">
        <v>756</v>
      </c>
      <c r="H3" s="290"/>
      <c r="I3" s="291">
        <v>64824</v>
      </c>
      <c r="J3" s="292"/>
    </row>
    <row r="4" spans="1:10" x14ac:dyDescent="0.25">
      <c r="A4" s="292">
        <v>4</v>
      </c>
      <c r="B4" s="290" t="s">
        <v>760</v>
      </c>
      <c r="C4" s="290" t="s">
        <v>761</v>
      </c>
      <c r="D4" s="290" t="s">
        <v>755</v>
      </c>
      <c r="E4" s="290">
        <v>9814699938</v>
      </c>
      <c r="F4" s="290">
        <v>27</v>
      </c>
      <c r="G4" s="290" t="s">
        <v>756</v>
      </c>
      <c r="H4" s="290"/>
      <c r="I4" s="291">
        <v>64824</v>
      </c>
      <c r="J4" s="292"/>
    </row>
    <row r="5" spans="1:10" x14ac:dyDescent="0.25">
      <c r="A5" s="292">
        <v>5</v>
      </c>
      <c r="B5" s="290" t="s">
        <v>762</v>
      </c>
      <c r="C5" s="290" t="s">
        <v>754</v>
      </c>
      <c r="D5" s="290" t="s">
        <v>755</v>
      </c>
      <c r="E5" s="290">
        <v>9848858347</v>
      </c>
      <c r="F5" s="290">
        <v>58</v>
      </c>
      <c r="G5" s="290" t="s">
        <v>763</v>
      </c>
      <c r="H5" s="290"/>
      <c r="I5" s="291">
        <v>64824</v>
      </c>
      <c r="J5" s="292"/>
    </row>
    <row r="6" spans="1:10" x14ac:dyDescent="0.25">
      <c r="A6" s="292">
        <v>6</v>
      </c>
      <c r="B6" s="290" t="s">
        <v>768</v>
      </c>
      <c r="C6" s="290" t="s">
        <v>769</v>
      </c>
      <c r="D6" s="290" t="s">
        <v>770</v>
      </c>
      <c r="E6" s="290">
        <v>9867593244</v>
      </c>
      <c r="F6" s="290">
        <v>25</v>
      </c>
      <c r="G6" s="290" t="s">
        <v>756</v>
      </c>
      <c r="H6" s="290"/>
      <c r="I6" s="291">
        <v>64824</v>
      </c>
      <c r="J6" s="292"/>
    </row>
    <row r="7" spans="1:10" x14ac:dyDescent="0.25">
      <c r="A7" s="292">
        <v>7</v>
      </c>
      <c r="B7" s="290" t="s">
        <v>771</v>
      </c>
      <c r="C7" s="290" t="s">
        <v>759</v>
      </c>
      <c r="D7" s="290" t="s">
        <v>770</v>
      </c>
      <c r="E7" s="290">
        <v>9858423952</v>
      </c>
      <c r="F7" s="290">
        <v>38</v>
      </c>
      <c r="G7" s="290" t="s">
        <v>756</v>
      </c>
      <c r="H7" s="290"/>
      <c r="I7" s="291">
        <v>64824</v>
      </c>
      <c r="J7" s="292"/>
    </row>
    <row r="8" spans="1:10" x14ac:dyDescent="0.25">
      <c r="A8" s="292">
        <v>8</v>
      </c>
      <c r="B8" s="290" t="s">
        <v>772</v>
      </c>
      <c r="C8" s="290" t="s">
        <v>759</v>
      </c>
      <c r="D8" s="290" t="s">
        <v>770</v>
      </c>
      <c r="E8" s="290">
        <v>9848413481</v>
      </c>
      <c r="F8" s="290">
        <v>25</v>
      </c>
      <c r="G8" s="290" t="s">
        <v>756</v>
      </c>
      <c r="H8" s="290"/>
      <c r="I8" s="291">
        <v>64824</v>
      </c>
      <c r="J8" s="292"/>
    </row>
    <row r="9" spans="1:10" x14ac:dyDescent="0.25">
      <c r="A9" s="292">
        <v>9</v>
      </c>
      <c r="B9" s="290" t="s">
        <v>773</v>
      </c>
      <c r="C9" s="290" t="s">
        <v>774</v>
      </c>
      <c r="D9" s="290" t="s">
        <v>770</v>
      </c>
      <c r="E9" s="290">
        <v>9848098800</v>
      </c>
      <c r="F9" s="290">
        <v>32</v>
      </c>
      <c r="G9" s="290" t="s">
        <v>756</v>
      </c>
      <c r="H9" s="290"/>
      <c r="I9" s="291">
        <v>64824</v>
      </c>
      <c r="J9" s="292"/>
    </row>
    <row r="10" spans="1:10" x14ac:dyDescent="0.25">
      <c r="A10" s="292">
        <v>10</v>
      </c>
      <c r="B10" s="290" t="s">
        <v>775</v>
      </c>
      <c r="C10" s="290" t="s">
        <v>754</v>
      </c>
      <c r="D10" s="290" t="s">
        <v>770</v>
      </c>
      <c r="E10" s="290">
        <v>9858421601</v>
      </c>
      <c r="F10" s="290">
        <v>39</v>
      </c>
      <c r="G10" s="290" t="s">
        <v>756</v>
      </c>
      <c r="H10" s="290"/>
      <c r="I10" s="291">
        <v>64824</v>
      </c>
      <c r="J10" s="292"/>
    </row>
    <row r="11" spans="1:10" x14ac:dyDescent="0.25">
      <c r="A11" s="292">
        <v>11</v>
      </c>
      <c r="B11" s="290" t="s">
        <v>776</v>
      </c>
      <c r="C11" s="290" t="s">
        <v>759</v>
      </c>
      <c r="D11" s="290" t="s">
        <v>755</v>
      </c>
      <c r="E11" s="290">
        <v>9801728124</v>
      </c>
      <c r="F11" s="290">
        <v>48</v>
      </c>
      <c r="G11" s="290" t="s">
        <v>756</v>
      </c>
      <c r="H11" s="290"/>
      <c r="I11" s="291">
        <v>64824</v>
      </c>
      <c r="J11" s="292"/>
    </row>
    <row r="12" spans="1:10" x14ac:dyDescent="0.25">
      <c r="A12" s="292">
        <v>12</v>
      </c>
      <c r="B12" s="290" t="s">
        <v>777</v>
      </c>
      <c r="C12" s="290" t="s">
        <v>759</v>
      </c>
      <c r="D12" s="290" t="s">
        <v>755</v>
      </c>
      <c r="E12" s="290">
        <v>9867377938</v>
      </c>
      <c r="F12" s="290">
        <v>20</v>
      </c>
      <c r="G12" s="290" t="s">
        <v>756</v>
      </c>
      <c r="H12" s="290"/>
      <c r="I12" s="291">
        <v>64824</v>
      </c>
      <c r="J12" s="292"/>
    </row>
    <row r="13" spans="1:10" x14ac:dyDescent="0.25">
      <c r="A13" s="292">
        <v>13</v>
      </c>
      <c r="B13" s="290" t="s">
        <v>778</v>
      </c>
      <c r="C13" s="290" t="s">
        <v>774</v>
      </c>
      <c r="D13" s="290" t="s">
        <v>755</v>
      </c>
      <c r="E13" s="290">
        <v>9868573566</v>
      </c>
      <c r="F13" s="290">
        <v>24</v>
      </c>
      <c r="G13" s="290" t="s">
        <v>756</v>
      </c>
      <c r="H13" s="290"/>
      <c r="I13" s="291">
        <v>64824</v>
      </c>
      <c r="J13" s="292"/>
    </row>
    <row r="14" spans="1:10" x14ac:dyDescent="0.25">
      <c r="A14" s="292">
        <v>14</v>
      </c>
      <c r="B14" s="290" t="s">
        <v>784</v>
      </c>
      <c r="C14" s="290" t="s">
        <v>785</v>
      </c>
      <c r="D14" s="290" t="s">
        <v>755</v>
      </c>
      <c r="E14" s="290">
        <v>9849624620</v>
      </c>
      <c r="F14" s="290">
        <v>29</v>
      </c>
      <c r="G14" s="290" t="s">
        <v>756</v>
      </c>
      <c r="H14" s="290"/>
      <c r="I14" s="291">
        <v>64824</v>
      </c>
      <c r="J14" s="292"/>
    </row>
    <row r="15" spans="1:10" x14ac:dyDescent="0.25">
      <c r="A15" s="292">
        <v>15</v>
      </c>
      <c r="B15" s="290" t="s">
        <v>786</v>
      </c>
      <c r="C15" s="290" t="s">
        <v>787</v>
      </c>
      <c r="D15" s="290" t="s">
        <v>755</v>
      </c>
      <c r="E15" s="290">
        <v>9811617185</v>
      </c>
      <c r="F15" s="290">
        <v>27</v>
      </c>
      <c r="G15" s="290" t="s">
        <v>756</v>
      </c>
      <c r="H15" s="290"/>
      <c r="I15" s="291">
        <v>64824</v>
      </c>
      <c r="J15" s="292"/>
    </row>
    <row r="16" spans="1:10" x14ac:dyDescent="0.25">
      <c r="A16" s="292">
        <v>16</v>
      </c>
      <c r="B16" s="290" t="s">
        <v>788</v>
      </c>
      <c r="C16" s="290" t="s">
        <v>785</v>
      </c>
      <c r="D16" s="290" t="s">
        <v>755</v>
      </c>
      <c r="E16" s="290">
        <v>9847647178</v>
      </c>
      <c r="F16" s="290">
        <v>27</v>
      </c>
      <c r="G16" s="290" t="s">
        <v>756</v>
      </c>
      <c r="H16" s="290"/>
      <c r="I16" s="291">
        <v>64824</v>
      </c>
      <c r="J16" s="292"/>
    </row>
    <row r="17" spans="1:10" x14ac:dyDescent="0.25">
      <c r="A17" s="292">
        <v>17</v>
      </c>
      <c r="B17" s="290" t="s">
        <v>795</v>
      </c>
      <c r="C17" s="290" t="s">
        <v>796</v>
      </c>
      <c r="D17" s="290" t="s">
        <v>755</v>
      </c>
      <c r="E17" s="290">
        <v>9865657772</v>
      </c>
      <c r="F17" s="290">
        <v>32</v>
      </c>
      <c r="G17" s="290" t="s">
        <v>763</v>
      </c>
      <c r="H17" s="290"/>
      <c r="I17" s="291">
        <v>64824</v>
      </c>
      <c r="J17" s="292"/>
    </row>
    <row r="18" spans="1:10" x14ac:dyDescent="0.25">
      <c r="A18" s="294">
        <v>18</v>
      </c>
      <c r="B18" s="295" t="s">
        <v>797</v>
      </c>
      <c r="C18" s="295" t="s">
        <v>796</v>
      </c>
      <c r="D18" s="295" t="s">
        <v>755</v>
      </c>
      <c r="E18" s="295">
        <v>9848975915</v>
      </c>
      <c r="F18" s="295">
        <v>31</v>
      </c>
      <c r="G18" s="295" t="s">
        <v>763</v>
      </c>
      <c r="H18" s="295"/>
      <c r="I18" s="296">
        <v>64824</v>
      </c>
      <c r="J18" s="294"/>
    </row>
    <row r="19" spans="1:10" x14ac:dyDescent="0.25">
      <c r="A19" s="292">
        <v>19</v>
      </c>
      <c r="B19" s="290" t="s">
        <v>798</v>
      </c>
      <c r="C19" s="290" t="s">
        <v>796</v>
      </c>
      <c r="D19" s="290" t="s">
        <v>755</v>
      </c>
      <c r="E19" s="290">
        <v>9869702734</v>
      </c>
      <c r="F19" s="290">
        <v>25</v>
      </c>
      <c r="G19" s="290" t="s">
        <v>756</v>
      </c>
      <c r="H19" s="290"/>
      <c r="I19" s="291">
        <v>64824</v>
      </c>
      <c r="J19" s="292"/>
    </row>
    <row r="20" spans="1:10" x14ac:dyDescent="0.25">
      <c r="A20" s="292">
        <v>20</v>
      </c>
      <c r="B20" s="290" t="s">
        <v>801</v>
      </c>
      <c r="C20" s="290" t="s">
        <v>796</v>
      </c>
      <c r="D20" s="290" t="s">
        <v>755</v>
      </c>
      <c r="E20" s="290">
        <v>9865674927</v>
      </c>
      <c r="F20" s="290">
        <v>50</v>
      </c>
      <c r="G20" s="290" t="s">
        <v>756</v>
      </c>
      <c r="H20" s="290"/>
      <c r="I20" s="291">
        <v>64824</v>
      </c>
      <c r="J20" s="292"/>
    </row>
    <row r="21" spans="1:10" x14ac:dyDescent="0.25">
      <c r="A21" s="292">
        <v>21</v>
      </c>
      <c r="B21" s="290" t="s">
        <v>802</v>
      </c>
      <c r="C21" s="290" t="s">
        <v>796</v>
      </c>
      <c r="D21" s="290" t="s">
        <v>755</v>
      </c>
      <c r="E21" s="290">
        <v>9848428824</v>
      </c>
      <c r="F21" s="290">
        <v>47</v>
      </c>
      <c r="G21" s="290" t="s">
        <v>756</v>
      </c>
      <c r="H21" s="290"/>
      <c r="I21" s="291">
        <v>64824</v>
      </c>
      <c r="J21" s="292"/>
    </row>
    <row r="22" spans="1:10" x14ac:dyDescent="0.25">
      <c r="A22" s="292">
        <v>22</v>
      </c>
      <c r="B22" s="290" t="s">
        <v>781</v>
      </c>
      <c r="C22" s="290" t="s">
        <v>782</v>
      </c>
      <c r="D22" s="290" t="s">
        <v>755</v>
      </c>
      <c r="E22" s="290">
        <v>9848659232</v>
      </c>
      <c r="F22" s="290">
        <v>49</v>
      </c>
      <c r="G22" s="290" t="s">
        <v>756</v>
      </c>
      <c r="H22" s="290"/>
      <c r="I22" s="291">
        <v>64824</v>
      </c>
      <c r="J22" s="292"/>
    </row>
    <row r="23" spans="1:10" x14ac:dyDescent="0.25">
      <c r="A23" s="292">
        <v>23</v>
      </c>
      <c r="B23" s="290" t="s">
        <v>783</v>
      </c>
      <c r="C23" s="290" t="s">
        <v>782</v>
      </c>
      <c r="D23" s="290" t="s">
        <v>755</v>
      </c>
      <c r="E23" s="290">
        <v>9865867002</v>
      </c>
      <c r="F23" s="290">
        <v>40</v>
      </c>
      <c r="G23" s="290" t="s">
        <v>763</v>
      </c>
      <c r="H23" s="290"/>
      <c r="I23" s="291">
        <v>64824</v>
      </c>
      <c r="J23" s="292"/>
    </row>
    <row r="24" spans="1:10" x14ac:dyDescent="0.25">
      <c r="A24" s="292">
        <v>24</v>
      </c>
      <c r="B24" s="290" t="s">
        <v>789</v>
      </c>
      <c r="C24" s="290" t="s">
        <v>790</v>
      </c>
      <c r="D24" s="290" t="s">
        <v>755</v>
      </c>
      <c r="E24" s="290">
        <v>9844118209</v>
      </c>
      <c r="F24" s="290">
        <v>41</v>
      </c>
      <c r="G24" s="290" t="s">
        <v>756</v>
      </c>
      <c r="H24" s="290"/>
      <c r="I24" s="291">
        <v>64824</v>
      </c>
      <c r="J24" s="292"/>
    </row>
    <row r="25" spans="1:10" x14ac:dyDescent="0.25">
      <c r="A25" s="292">
        <v>25</v>
      </c>
      <c r="B25" s="290" t="s">
        <v>791</v>
      </c>
      <c r="C25" s="290" t="s">
        <v>790</v>
      </c>
      <c r="D25" s="290" t="s">
        <v>755</v>
      </c>
      <c r="E25" s="290">
        <v>9868052332</v>
      </c>
      <c r="F25" s="290">
        <v>40</v>
      </c>
      <c r="G25" s="290" t="s">
        <v>756</v>
      </c>
      <c r="H25" s="290"/>
      <c r="I25" s="291">
        <v>64824</v>
      </c>
      <c r="J25" s="292"/>
    </row>
    <row r="26" spans="1:10" x14ac:dyDescent="0.25">
      <c r="A26" s="294">
        <v>26</v>
      </c>
      <c r="B26" s="295" t="s">
        <v>792</v>
      </c>
      <c r="C26" s="295" t="s">
        <v>790</v>
      </c>
      <c r="D26" s="295" t="s">
        <v>755</v>
      </c>
      <c r="E26" s="295">
        <v>9844665495</v>
      </c>
      <c r="F26" s="295">
        <v>28</v>
      </c>
      <c r="G26" s="295" t="s">
        <v>756</v>
      </c>
      <c r="H26" s="295"/>
      <c r="I26" s="296">
        <v>64824</v>
      </c>
      <c r="J26" s="294" t="s">
        <v>804</v>
      </c>
    </row>
    <row r="27" spans="1:10" x14ac:dyDescent="0.25">
      <c r="A27" s="294">
        <v>27</v>
      </c>
      <c r="B27" s="295" t="s">
        <v>793</v>
      </c>
      <c r="C27" s="295" t="s">
        <v>794</v>
      </c>
      <c r="D27" s="295" t="s">
        <v>755</v>
      </c>
      <c r="E27" s="295">
        <v>9844703578</v>
      </c>
      <c r="F27" s="295">
        <v>27</v>
      </c>
      <c r="G27" s="295" t="s">
        <v>756</v>
      </c>
      <c r="H27" s="295"/>
      <c r="I27" s="296">
        <v>64824</v>
      </c>
      <c r="J27" s="294" t="s">
        <v>804</v>
      </c>
    </row>
    <row r="28" spans="1:10" x14ac:dyDescent="0.25">
      <c r="A28" s="292">
        <v>28</v>
      </c>
      <c r="B28" s="290" t="s">
        <v>803</v>
      </c>
      <c r="C28" s="290" t="s">
        <v>790</v>
      </c>
      <c r="D28" s="290" t="s">
        <v>755</v>
      </c>
      <c r="E28" s="290">
        <v>9858490085</v>
      </c>
      <c r="F28" s="290">
        <v>32</v>
      </c>
      <c r="G28" s="290" t="s">
        <v>756</v>
      </c>
      <c r="H28" s="290"/>
      <c r="I28" s="291">
        <v>64824</v>
      </c>
      <c r="J28" s="292"/>
    </row>
    <row r="29" spans="1:10" x14ac:dyDescent="0.25">
      <c r="A29" s="294">
        <v>29</v>
      </c>
      <c r="B29" s="295" t="s">
        <v>764</v>
      </c>
      <c r="C29" s="295" t="s">
        <v>765</v>
      </c>
      <c r="D29" s="295" t="s">
        <v>755</v>
      </c>
      <c r="E29" s="295">
        <v>9812635393</v>
      </c>
      <c r="F29" s="295">
        <v>25</v>
      </c>
      <c r="G29" s="295" t="s">
        <v>763</v>
      </c>
      <c r="H29" s="295"/>
      <c r="I29" s="296">
        <v>64824</v>
      </c>
      <c r="J29" s="294" t="s">
        <v>804</v>
      </c>
    </row>
    <row r="30" spans="1:10" x14ac:dyDescent="0.25">
      <c r="A30" s="294">
        <v>30</v>
      </c>
      <c r="B30" s="295" t="s">
        <v>766</v>
      </c>
      <c r="C30" s="295" t="s">
        <v>765</v>
      </c>
      <c r="D30" s="295" t="s">
        <v>755</v>
      </c>
      <c r="E30" s="295">
        <v>9812635393</v>
      </c>
      <c r="F30" s="295">
        <v>24</v>
      </c>
      <c r="G30" s="295" t="s">
        <v>763</v>
      </c>
      <c r="H30" s="295"/>
      <c r="I30" s="296">
        <v>64824</v>
      </c>
      <c r="J30" s="294" t="s">
        <v>804</v>
      </c>
    </row>
    <row r="31" spans="1:10" x14ac:dyDescent="0.25">
      <c r="A31" s="292">
        <v>31</v>
      </c>
      <c r="B31" s="290" t="s">
        <v>767</v>
      </c>
      <c r="C31" s="290" t="s">
        <v>765</v>
      </c>
      <c r="D31" s="290" t="s">
        <v>755</v>
      </c>
      <c r="E31" s="290">
        <v>9814690999</v>
      </c>
      <c r="F31" s="290">
        <v>45</v>
      </c>
      <c r="G31" s="290" t="s">
        <v>756</v>
      </c>
      <c r="H31" s="290"/>
      <c r="I31" s="291">
        <v>64824</v>
      </c>
      <c r="J31" s="292"/>
    </row>
    <row r="32" spans="1:10" x14ac:dyDescent="0.25">
      <c r="A32" s="292">
        <v>32</v>
      </c>
      <c r="B32" s="290" t="s">
        <v>799</v>
      </c>
      <c r="C32" s="290" t="s">
        <v>800</v>
      </c>
      <c r="D32" s="290" t="s">
        <v>755</v>
      </c>
      <c r="E32" s="290">
        <v>9825678527</v>
      </c>
      <c r="F32" s="290">
        <v>30</v>
      </c>
      <c r="G32" s="290" t="s">
        <v>756</v>
      </c>
      <c r="H32" s="290"/>
      <c r="I32" s="291">
        <v>64824</v>
      </c>
      <c r="J32" s="292"/>
    </row>
    <row r="33" spans="1:10" x14ac:dyDescent="0.25">
      <c r="A33" s="292">
        <v>33</v>
      </c>
      <c r="B33" s="290" t="s">
        <v>779</v>
      </c>
      <c r="C33" s="290" t="s">
        <v>780</v>
      </c>
      <c r="D33" s="290" t="s">
        <v>755</v>
      </c>
      <c r="E33" s="290">
        <v>9868856566</v>
      </c>
      <c r="F33" s="290">
        <v>24</v>
      </c>
      <c r="G33" s="290" t="s">
        <v>756</v>
      </c>
      <c r="H33" s="290"/>
      <c r="I33" s="291">
        <v>64824</v>
      </c>
      <c r="J33" s="29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Q234"/>
  <sheetViews>
    <sheetView tabSelected="1" view="pageBreakPreview" topLeftCell="A8" zoomScale="70" zoomScaleNormal="70" zoomScaleSheetLayoutView="70" workbookViewId="0">
      <selection activeCell="C22" sqref="C22"/>
    </sheetView>
  </sheetViews>
  <sheetFormatPr defaultRowHeight="24.75" x14ac:dyDescent="0.45"/>
  <cols>
    <col min="1" max="1" width="10.140625" style="225" customWidth="1"/>
    <col min="2" max="2" width="35.85546875" style="164" customWidth="1"/>
    <col min="3" max="5" width="16" style="225" customWidth="1"/>
    <col min="6" max="6" width="14.140625" style="225" customWidth="1"/>
    <col min="7" max="7" width="13.28515625" style="225" customWidth="1"/>
    <col min="8" max="8" width="13.5703125" style="225" customWidth="1"/>
    <col min="9" max="9" width="12.85546875" style="225" customWidth="1"/>
    <col min="10" max="10" width="13.5703125" style="225" customWidth="1"/>
    <col min="11" max="11" width="13.140625" style="225" customWidth="1"/>
    <col min="12" max="12" width="19.85546875" style="225" customWidth="1"/>
    <col min="13" max="13" width="20.28515625" style="225" customWidth="1"/>
    <col min="14" max="14" width="15" style="225" customWidth="1"/>
    <col min="15" max="15" width="17.140625" style="225" customWidth="1"/>
    <col min="16" max="16" width="9.140625" style="164" customWidth="1"/>
    <col min="17" max="16384" width="9.140625" style="164"/>
  </cols>
  <sheetData>
    <row r="1" spans="1:17" s="220" customFormat="1" ht="35.25" x14ac:dyDescent="0.75">
      <c r="A1" s="456" t="s">
        <v>18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  <c r="N1" s="456"/>
      <c r="O1" s="456"/>
    </row>
    <row r="2" spans="1:17" s="220" customFormat="1" ht="35.25" x14ac:dyDescent="0.75">
      <c r="A2" s="456" t="s">
        <v>20</v>
      </c>
      <c r="B2" s="456"/>
      <c r="C2" s="456"/>
      <c r="D2" s="456"/>
      <c r="E2" s="456"/>
      <c r="F2" s="456"/>
      <c r="G2" s="456"/>
      <c r="H2" s="456"/>
      <c r="I2" s="456"/>
      <c r="J2" s="456"/>
      <c r="K2" s="456"/>
      <c r="L2" s="456"/>
      <c r="M2" s="456"/>
      <c r="N2" s="456"/>
      <c r="O2" s="456"/>
    </row>
    <row r="3" spans="1:17" s="220" customFormat="1" ht="35.25" x14ac:dyDescent="0.75">
      <c r="A3" s="457" t="s">
        <v>19</v>
      </c>
      <c r="B3" s="457"/>
      <c r="C3" s="457"/>
      <c r="D3" s="457"/>
      <c r="E3" s="457"/>
      <c r="F3" s="457"/>
      <c r="G3" s="457"/>
      <c r="H3" s="457"/>
      <c r="I3" s="457"/>
      <c r="J3" s="457"/>
      <c r="K3" s="457"/>
      <c r="L3" s="457"/>
      <c r="M3" s="457"/>
      <c r="N3" s="457"/>
      <c r="O3" s="457"/>
    </row>
    <row r="4" spans="1:17" s="221" customFormat="1" ht="36.75" customHeight="1" x14ac:dyDescent="0.75">
      <c r="A4" s="457" t="s">
        <v>247</v>
      </c>
      <c r="B4" s="457"/>
      <c r="C4" s="457"/>
      <c r="D4" s="457"/>
      <c r="E4" s="457"/>
      <c r="F4" s="457"/>
      <c r="G4" s="457"/>
      <c r="H4" s="457"/>
      <c r="I4" s="457"/>
      <c r="J4" s="457"/>
      <c r="K4" s="457"/>
      <c r="L4" s="457"/>
      <c r="M4" s="457"/>
      <c r="N4" s="457"/>
      <c r="O4" s="457"/>
    </row>
    <row r="5" spans="1:17" s="222" customFormat="1" ht="36.75" customHeight="1" x14ac:dyDescent="0.25">
      <c r="A5" s="458" t="str">
        <f>'Quarantine Detail'!A5</f>
        <v>मिति : २०७७-०७-०१ गते दिउसो ३ बजे सम्म</v>
      </c>
      <c r="B5" s="458"/>
      <c r="C5" s="458"/>
      <c r="D5" s="458"/>
      <c r="E5" s="458"/>
      <c r="F5" s="458"/>
      <c r="G5" s="458"/>
      <c r="H5" s="458"/>
      <c r="I5" s="458"/>
      <c r="J5" s="458"/>
      <c r="K5" s="458"/>
      <c r="L5" s="458"/>
      <c r="M5" s="458"/>
      <c r="N5" s="458"/>
      <c r="O5" s="458"/>
    </row>
    <row r="6" spans="1:17" s="219" customFormat="1" ht="31.5" x14ac:dyDescent="0.5">
      <c r="A6" s="470" t="s">
        <v>35</v>
      </c>
      <c r="B6" s="473" t="s">
        <v>36</v>
      </c>
      <c r="C6" s="462" t="s">
        <v>248</v>
      </c>
      <c r="D6" s="462"/>
      <c r="E6" s="462"/>
      <c r="F6" s="462" t="s">
        <v>432</v>
      </c>
      <c r="G6" s="462"/>
      <c r="H6" s="462"/>
      <c r="I6" s="462"/>
      <c r="J6" s="462"/>
      <c r="K6" s="462"/>
      <c r="L6" s="462" t="s">
        <v>250</v>
      </c>
      <c r="M6" s="462" t="s">
        <v>249</v>
      </c>
      <c r="N6" s="462" t="s">
        <v>433</v>
      </c>
      <c r="O6" s="467" t="s">
        <v>11</v>
      </c>
    </row>
    <row r="7" spans="1:17" s="223" customFormat="1" ht="31.5" x14ac:dyDescent="0.25">
      <c r="A7" s="471"/>
      <c r="B7" s="465"/>
      <c r="C7" s="465" t="s">
        <v>235</v>
      </c>
      <c r="D7" s="463" t="s">
        <v>9</v>
      </c>
      <c r="E7" s="463" t="s">
        <v>10</v>
      </c>
      <c r="F7" s="463" t="s">
        <v>234</v>
      </c>
      <c r="G7" s="463"/>
      <c r="H7" s="463"/>
      <c r="I7" s="463" t="s">
        <v>233</v>
      </c>
      <c r="J7" s="463"/>
      <c r="K7" s="463"/>
      <c r="L7" s="465"/>
      <c r="M7" s="463"/>
      <c r="N7" s="465"/>
      <c r="O7" s="468"/>
    </row>
    <row r="8" spans="1:17" s="223" customFormat="1" ht="31.5" x14ac:dyDescent="0.25">
      <c r="A8" s="472"/>
      <c r="B8" s="466"/>
      <c r="C8" s="466"/>
      <c r="D8" s="464"/>
      <c r="E8" s="464"/>
      <c r="F8" s="336" t="s">
        <v>235</v>
      </c>
      <c r="G8" s="335" t="s">
        <v>9</v>
      </c>
      <c r="H8" s="335" t="s">
        <v>10</v>
      </c>
      <c r="I8" s="336" t="s">
        <v>235</v>
      </c>
      <c r="J8" s="335" t="s">
        <v>9</v>
      </c>
      <c r="K8" s="335" t="s">
        <v>10</v>
      </c>
      <c r="L8" s="466"/>
      <c r="M8" s="464"/>
      <c r="N8" s="466"/>
      <c r="O8" s="469"/>
    </row>
    <row r="9" spans="1:17" s="330" customFormat="1" ht="31.5" x14ac:dyDescent="0.65">
      <c r="A9" s="331">
        <v>1</v>
      </c>
      <c r="B9" s="332" t="s">
        <v>22</v>
      </c>
      <c r="C9" s="328">
        <f>2268+7+11+2+4+2+3+11+8+7+8+6+6+12</f>
        <v>2355</v>
      </c>
      <c r="D9" s="328">
        <f>4841+25+14+3+14+36+9+18+22+22+21+14+26+23+26</f>
        <v>5114</v>
      </c>
      <c r="E9" s="328">
        <f t="shared" ref="E9:E22" si="0">SUM(C9:D9)</f>
        <v>7469</v>
      </c>
      <c r="F9" s="328">
        <v>323</v>
      </c>
      <c r="G9" s="328">
        <v>773</v>
      </c>
      <c r="H9" s="328">
        <f t="shared" ref="H9:H22" si="1">F9+G9</f>
        <v>1096</v>
      </c>
      <c r="I9" s="328">
        <f>1218+400+100+50+30+100+35</f>
        <v>1933</v>
      </c>
      <c r="J9" s="328">
        <v>4440</v>
      </c>
      <c r="K9" s="328">
        <f t="shared" ref="K9:K22" si="2">J9+I9</f>
        <v>6373</v>
      </c>
      <c r="L9" s="328">
        <v>0</v>
      </c>
      <c r="M9" s="328">
        <f t="shared" ref="M9:M21" si="3">L9+K9+H9</f>
        <v>7469</v>
      </c>
      <c r="N9" s="328">
        <f t="shared" ref="N9:N21" si="4">E9-M9</f>
        <v>0</v>
      </c>
      <c r="O9" s="333"/>
      <c r="P9" s="334"/>
      <c r="Q9" s="334"/>
    </row>
    <row r="10" spans="1:17" s="219" customFormat="1" ht="27.75" customHeight="1" x14ac:dyDescent="0.65">
      <c r="A10" s="211">
        <v>2</v>
      </c>
      <c r="B10" s="212" t="s">
        <v>23</v>
      </c>
      <c r="C10" s="213">
        <v>1096</v>
      </c>
      <c r="D10" s="213">
        <v>2418</v>
      </c>
      <c r="E10" s="210">
        <f t="shared" si="0"/>
        <v>3514</v>
      </c>
      <c r="F10" s="213">
        <v>182</v>
      </c>
      <c r="G10" s="213">
        <v>469</v>
      </c>
      <c r="H10" s="213">
        <f t="shared" si="1"/>
        <v>651</v>
      </c>
      <c r="I10" s="213">
        <v>874</v>
      </c>
      <c r="J10" s="213">
        <v>1543</v>
      </c>
      <c r="K10" s="210">
        <f t="shared" si="2"/>
        <v>2417</v>
      </c>
      <c r="L10" s="213">
        <v>0</v>
      </c>
      <c r="M10" s="213">
        <f t="shared" si="3"/>
        <v>3068</v>
      </c>
      <c r="N10" s="210">
        <f t="shared" si="4"/>
        <v>446</v>
      </c>
      <c r="O10" s="214"/>
    </row>
    <row r="11" spans="1:17" s="330" customFormat="1" ht="27.75" customHeight="1" x14ac:dyDescent="0.65">
      <c r="A11" s="325">
        <v>3</v>
      </c>
      <c r="B11" s="326" t="s">
        <v>25</v>
      </c>
      <c r="C11" s="327">
        <v>603</v>
      </c>
      <c r="D11" s="327">
        <v>1650</v>
      </c>
      <c r="E11" s="328">
        <f t="shared" si="0"/>
        <v>2253</v>
      </c>
      <c r="F11" s="327">
        <v>62</v>
      </c>
      <c r="G11" s="327">
        <v>189</v>
      </c>
      <c r="H11" s="327">
        <f t="shared" si="1"/>
        <v>251</v>
      </c>
      <c r="I11" s="327">
        <v>541</v>
      </c>
      <c r="J11" s="327">
        <v>1461</v>
      </c>
      <c r="K11" s="328">
        <f t="shared" si="2"/>
        <v>2002</v>
      </c>
      <c r="L11" s="328">
        <v>0</v>
      </c>
      <c r="M11" s="327">
        <f t="shared" si="3"/>
        <v>2253</v>
      </c>
      <c r="N11" s="328">
        <f t="shared" si="4"/>
        <v>0</v>
      </c>
      <c r="O11" s="329"/>
    </row>
    <row r="12" spans="1:17" s="219" customFormat="1" ht="27.75" customHeight="1" x14ac:dyDescent="0.65">
      <c r="A12" s="211">
        <v>4</v>
      </c>
      <c r="B12" s="212" t="s">
        <v>26</v>
      </c>
      <c r="C12" s="213">
        <v>396</v>
      </c>
      <c r="D12" s="213">
        <v>828</v>
      </c>
      <c r="E12" s="210">
        <f t="shared" si="0"/>
        <v>1224</v>
      </c>
      <c r="F12" s="213">
        <v>38</v>
      </c>
      <c r="G12" s="213">
        <v>92</v>
      </c>
      <c r="H12" s="213">
        <f t="shared" si="1"/>
        <v>130</v>
      </c>
      <c r="I12" s="213">
        <v>358</v>
      </c>
      <c r="J12" s="213">
        <v>736</v>
      </c>
      <c r="K12" s="210">
        <f t="shared" si="2"/>
        <v>1094</v>
      </c>
      <c r="L12" s="213">
        <v>0</v>
      </c>
      <c r="M12" s="213">
        <f t="shared" si="3"/>
        <v>1224</v>
      </c>
      <c r="N12" s="210">
        <f t="shared" si="4"/>
        <v>0</v>
      </c>
      <c r="O12" s="214"/>
    </row>
    <row r="13" spans="1:17" s="330" customFormat="1" ht="28.5" customHeight="1" x14ac:dyDescent="0.65">
      <c r="A13" s="325">
        <v>5</v>
      </c>
      <c r="B13" s="326" t="s">
        <v>28</v>
      </c>
      <c r="C13" s="327">
        <v>981</v>
      </c>
      <c r="D13" s="327">
        <v>2473</v>
      </c>
      <c r="E13" s="328">
        <f t="shared" si="0"/>
        <v>3454</v>
      </c>
      <c r="F13" s="327">
        <v>62</v>
      </c>
      <c r="G13" s="327">
        <v>310</v>
      </c>
      <c r="H13" s="327">
        <f t="shared" si="1"/>
        <v>372</v>
      </c>
      <c r="I13" s="327">
        <v>907</v>
      </c>
      <c r="J13" s="327">
        <v>2114</v>
      </c>
      <c r="K13" s="328">
        <f t="shared" si="2"/>
        <v>3021</v>
      </c>
      <c r="L13" s="328">
        <v>0</v>
      </c>
      <c r="M13" s="327">
        <f t="shared" si="3"/>
        <v>3393</v>
      </c>
      <c r="N13" s="328">
        <f t="shared" si="4"/>
        <v>61</v>
      </c>
      <c r="O13" s="329"/>
    </row>
    <row r="14" spans="1:17" s="330" customFormat="1" ht="27.75" customHeight="1" x14ac:dyDescent="0.65">
      <c r="A14" s="325">
        <v>6</v>
      </c>
      <c r="B14" s="326" t="s">
        <v>31</v>
      </c>
      <c r="C14" s="327">
        <v>868</v>
      </c>
      <c r="D14" s="327">
        <v>2452</v>
      </c>
      <c r="E14" s="328">
        <f t="shared" si="0"/>
        <v>3320</v>
      </c>
      <c r="F14" s="327">
        <v>62</v>
      </c>
      <c r="G14" s="327">
        <v>157</v>
      </c>
      <c r="H14" s="327">
        <f t="shared" si="1"/>
        <v>219</v>
      </c>
      <c r="I14" s="327">
        <v>716</v>
      </c>
      <c r="J14" s="327">
        <v>2123</v>
      </c>
      <c r="K14" s="328">
        <f t="shared" si="2"/>
        <v>2839</v>
      </c>
      <c r="L14" s="327">
        <v>0</v>
      </c>
      <c r="M14" s="327">
        <f t="shared" si="3"/>
        <v>3058</v>
      </c>
      <c r="N14" s="328">
        <f t="shared" si="4"/>
        <v>262</v>
      </c>
      <c r="O14" s="329"/>
    </row>
    <row r="15" spans="1:17" s="219" customFormat="1" ht="27.75" customHeight="1" x14ac:dyDescent="0.65">
      <c r="A15" s="211">
        <v>7</v>
      </c>
      <c r="B15" s="212" t="s">
        <v>33</v>
      </c>
      <c r="C15" s="213">
        <f>570+45</f>
        <v>615</v>
      </c>
      <c r="D15" s="213">
        <f>1290+275</f>
        <v>1565</v>
      </c>
      <c r="E15" s="210">
        <f t="shared" si="0"/>
        <v>2180</v>
      </c>
      <c r="F15" s="213">
        <v>27</v>
      </c>
      <c r="G15" s="213">
        <v>60</v>
      </c>
      <c r="H15" s="213">
        <f t="shared" si="1"/>
        <v>87</v>
      </c>
      <c r="I15" s="213">
        <v>575</v>
      </c>
      <c r="J15" s="213">
        <v>1379</v>
      </c>
      <c r="K15" s="210">
        <f t="shared" si="2"/>
        <v>1954</v>
      </c>
      <c r="L15" s="210">
        <v>0</v>
      </c>
      <c r="M15" s="213">
        <f t="shared" si="3"/>
        <v>2041</v>
      </c>
      <c r="N15" s="210">
        <f t="shared" si="4"/>
        <v>139</v>
      </c>
      <c r="O15" s="214"/>
    </row>
    <row r="16" spans="1:17" s="219" customFormat="1" ht="27.75" customHeight="1" x14ac:dyDescent="0.65">
      <c r="A16" s="211">
        <v>8</v>
      </c>
      <c r="B16" s="212" t="s">
        <v>34</v>
      </c>
      <c r="C16" s="213">
        <v>297</v>
      </c>
      <c r="D16" s="213">
        <v>713</v>
      </c>
      <c r="E16" s="210">
        <f t="shared" si="0"/>
        <v>1010</v>
      </c>
      <c r="F16" s="213">
        <v>11</v>
      </c>
      <c r="G16" s="213">
        <v>41</v>
      </c>
      <c r="H16" s="213">
        <f t="shared" si="1"/>
        <v>52</v>
      </c>
      <c r="I16" s="213">
        <v>267</v>
      </c>
      <c r="J16" s="213">
        <v>636</v>
      </c>
      <c r="K16" s="210">
        <f t="shared" si="2"/>
        <v>903</v>
      </c>
      <c r="L16" s="213">
        <v>0</v>
      </c>
      <c r="M16" s="213">
        <f t="shared" si="3"/>
        <v>955</v>
      </c>
      <c r="N16" s="210">
        <f t="shared" si="4"/>
        <v>55</v>
      </c>
      <c r="O16" s="214"/>
    </row>
    <row r="17" spans="1:17" s="219" customFormat="1" ht="27.75" customHeight="1" x14ac:dyDescent="0.65">
      <c r="A17" s="211">
        <v>9</v>
      </c>
      <c r="B17" s="212" t="s">
        <v>24</v>
      </c>
      <c r="C17" s="213">
        <v>88</v>
      </c>
      <c r="D17" s="213">
        <v>306</v>
      </c>
      <c r="E17" s="210">
        <f t="shared" si="0"/>
        <v>394</v>
      </c>
      <c r="F17" s="213">
        <v>7</v>
      </c>
      <c r="G17" s="213">
        <v>19</v>
      </c>
      <c r="H17" s="213">
        <f t="shared" si="1"/>
        <v>26</v>
      </c>
      <c r="I17" s="213">
        <v>81</v>
      </c>
      <c r="J17" s="213">
        <v>287</v>
      </c>
      <c r="K17" s="210">
        <f t="shared" si="2"/>
        <v>368</v>
      </c>
      <c r="L17" s="210">
        <v>0</v>
      </c>
      <c r="M17" s="213">
        <f t="shared" si="3"/>
        <v>394</v>
      </c>
      <c r="N17" s="210">
        <f t="shared" si="4"/>
        <v>0</v>
      </c>
      <c r="O17" s="214"/>
    </row>
    <row r="18" spans="1:17" s="219" customFormat="1" ht="27.75" customHeight="1" x14ac:dyDescent="0.65">
      <c r="A18" s="211">
        <v>10</v>
      </c>
      <c r="B18" s="212" t="s">
        <v>30</v>
      </c>
      <c r="C18" s="213">
        <v>365</v>
      </c>
      <c r="D18" s="213">
        <v>873</v>
      </c>
      <c r="E18" s="210">
        <f t="shared" si="0"/>
        <v>1238</v>
      </c>
      <c r="F18" s="213">
        <v>19</v>
      </c>
      <c r="G18" s="213">
        <v>46</v>
      </c>
      <c r="H18" s="213">
        <f t="shared" si="1"/>
        <v>65</v>
      </c>
      <c r="I18" s="213">
        <v>311</v>
      </c>
      <c r="J18" s="213">
        <v>671</v>
      </c>
      <c r="K18" s="210">
        <f t="shared" si="2"/>
        <v>982</v>
      </c>
      <c r="L18" s="213">
        <v>0</v>
      </c>
      <c r="M18" s="213">
        <f t="shared" si="3"/>
        <v>1047</v>
      </c>
      <c r="N18" s="210">
        <f t="shared" si="4"/>
        <v>191</v>
      </c>
      <c r="O18" s="214"/>
    </row>
    <row r="19" spans="1:17" s="219" customFormat="1" ht="27.75" customHeight="1" x14ac:dyDescent="0.65">
      <c r="A19" s="211">
        <v>11</v>
      </c>
      <c r="B19" s="212" t="s">
        <v>296</v>
      </c>
      <c r="C19" s="213">
        <v>362</v>
      </c>
      <c r="D19" s="213">
        <v>650</v>
      </c>
      <c r="E19" s="210">
        <f t="shared" si="0"/>
        <v>1012</v>
      </c>
      <c r="F19" s="213">
        <v>26</v>
      </c>
      <c r="G19" s="213">
        <v>56</v>
      </c>
      <c r="H19" s="213">
        <f t="shared" si="1"/>
        <v>82</v>
      </c>
      <c r="I19" s="213">
        <v>287</v>
      </c>
      <c r="J19" s="213">
        <v>521</v>
      </c>
      <c r="K19" s="210">
        <f t="shared" si="2"/>
        <v>808</v>
      </c>
      <c r="L19" s="210">
        <v>0</v>
      </c>
      <c r="M19" s="213">
        <f t="shared" si="3"/>
        <v>890</v>
      </c>
      <c r="N19" s="210">
        <f t="shared" si="4"/>
        <v>122</v>
      </c>
      <c r="O19" s="214"/>
    </row>
    <row r="20" spans="1:17" s="219" customFormat="1" ht="27.75" customHeight="1" x14ac:dyDescent="0.65">
      <c r="A20" s="716">
        <v>12</v>
      </c>
      <c r="B20" s="215" t="s">
        <v>32</v>
      </c>
      <c r="C20" s="216">
        <v>257</v>
      </c>
      <c r="D20" s="216">
        <v>628</v>
      </c>
      <c r="E20" s="217">
        <f t="shared" si="0"/>
        <v>885</v>
      </c>
      <c r="F20" s="216">
        <v>5</v>
      </c>
      <c r="G20" s="216">
        <v>28</v>
      </c>
      <c r="H20" s="216">
        <f t="shared" si="1"/>
        <v>33</v>
      </c>
      <c r="I20" s="216">
        <v>234</v>
      </c>
      <c r="J20" s="216">
        <v>564</v>
      </c>
      <c r="K20" s="217">
        <f t="shared" si="2"/>
        <v>798</v>
      </c>
      <c r="L20" s="216">
        <v>0</v>
      </c>
      <c r="M20" s="216">
        <f t="shared" si="3"/>
        <v>831</v>
      </c>
      <c r="N20" s="217">
        <f t="shared" si="4"/>
        <v>54</v>
      </c>
      <c r="O20" s="218"/>
      <c r="P20" s="656"/>
      <c r="Q20" s="656"/>
    </row>
    <row r="21" spans="1:17" s="219" customFormat="1" ht="27.75" customHeight="1" x14ac:dyDescent="0.65">
      <c r="A21" s="721">
        <v>13</v>
      </c>
      <c r="B21" s="722" t="s">
        <v>29</v>
      </c>
      <c r="C21" s="723">
        <v>46</v>
      </c>
      <c r="D21" s="723">
        <v>170</v>
      </c>
      <c r="E21" s="723">
        <f t="shared" si="0"/>
        <v>216</v>
      </c>
      <c r="F21" s="723">
        <v>1</v>
      </c>
      <c r="G21" s="723">
        <v>9</v>
      </c>
      <c r="H21" s="723">
        <f t="shared" si="1"/>
        <v>10</v>
      </c>
      <c r="I21" s="723">
        <v>45</v>
      </c>
      <c r="J21" s="723">
        <v>161</v>
      </c>
      <c r="K21" s="723">
        <f t="shared" si="2"/>
        <v>206</v>
      </c>
      <c r="L21" s="723">
        <v>0</v>
      </c>
      <c r="M21" s="723">
        <f t="shared" si="3"/>
        <v>216</v>
      </c>
      <c r="N21" s="723">
        <f t="shared" si="4"/>
        <v>0</v>
      </c>
      <c r="O21" s="723"/>
    </row>
    <row r="22" spans="1:17" s="219" customFormat="1" ht="27.75" customHeight="1" x14ac:dyDescent="0.65">
      <c r="A22" s="721">
        <v>14</v>
      </c>
      <c r="B22" s="722" t="s">
        <v>830</v>
      </c>
      <c r="C22" s="723">
        <v>1627</v>
      </c>
      <c r="D22" s="723">
        <v>352</v>
      </c>
      <c r="E22" s="723">
        <f t="shared" si="0"/>
        <v>1979</v>
      </c>
      <c r="F22" s="723">
        <v>0</v>
      </c>
      <c r="G22" s="723">
        <v>0</v>
      </c>
      <c r="H22" s="723">
        <f t="shared" si="1"/>
        <v>0</v>
      </c>
      <c r="I22" s="723">
        <v>1627</v>
      </c>
      <c r="J22" s="723">
        <v>352</v>
      </c>
      <c r="K22" s="723">
        <f t="shared" si="2"/>
        <v>1979</v>
      </c>
      <c r="L22" s="723">
        <v>0</v>
      </c>
      <c r="M22" s="723">
        <f>L22+K22+H22</f>
        <v>1979</v>
      </c>
      <c r="N22" s="723">
        <f t="shared" ref="N22" si="5">E22-M22</f>
        <v>0</v>
      </c>
      <c r="O22" s="723"/>
    </row>
    <row r="23" spans="1:17" s="224" customFormat="1" ht="27.75" customHeight="1" thickBot="1" x14ac:dyDescent="0.7">
      <c r="A23" s="717" t="s">
        <v>10</v>
      </c>
      <c r="B23" s="718"/>
      <c r="C23" s="719">
        <f>SUM(C9:C22)</f>
        <v>9956</v>
      </c>
      <c r="D23" s="719">
        <f t="shared" ref="D23:N23" si="6">SUM(D9:D22)</f>
        <v>20192</v>
      </c>
      <c r="E23" s="719">
        <f t="shared" si="6"/>
        <v>30148</v>
      </c>
      <c r="F23" s="719">
        <f t="shared" si="6"/>
        <v>825</v>
      </c>
      <c r="G23" s="719">
        <f t="shared" si="6"/>
        <v>2249</v>
      </c>
      <c r="H23" s="719">
        <f t="shared" si="6"/>
        <v>3074</v>
      </c>
      <c r="I23" s="719">
        <f t="shared" si="6"/>
        <v>8756</v>
      </c>
      <c r="J23" s="719">
        <f t="shared" si="6"/>
        <v>16988</v>
      </c>
      <c r="K23" s="719">
        <f t="shared" si="6"/>
        <v>25744</v>
      </c>
      <c r="L23" s="719">
        <f t="shared" si="6"/>
        <v>0</v>
      </c>
      <c r="M23" s="719">
        <f t="shared" si="6"/>
        <v>28818</v>
      </c>
      <c r="N23" s="719">
        <f t="shared" si="6"/>
        <v>1330</v>
      </c>
      <c r="O23" s="720"/>
    </row>
    <row r="24" spans="1:17" s="165" customFormat="1" ht="32.25" customHeight="1" thickBot="1" x14ac:dyDescent="0.3">
      <c r="A24" s="459"/>
      <c r="B24" s="460"/>
      <c r="C24" s="460"/>
      <c r="D24" s="460"/>
      <c r="E24" s="460"/>
      <c r="F24" s="460"/>
      <c r="G24" s="460"/>
      <c r="H24" s="460"/>
      <c r="I24" s="460"/>
      <c r="J24" s="460"/>
      <c r="K24" s="460"/>
      <c r="L24" s="460"/>
      <c r="M24" s="460"/>
      <c r="N24" s="460"/>
      <c r="O24" s="461"/>
    </row>
    <row r="25" spans="1:17" ht="27.75" customHeight="1" x14ac:dyDescent="0.45">
      <c r="O25" s="226"/>
    </row>
    <row r="26" spans="1:17" ht="27.75" customHeight="1" x14ac:dyDescent="0.45"/>
    <row r="27" spans="1:17" ht="27.75" customHeight="1" x14ac:dyDescent="0.45"/>
    <row r="28" spans="1:17" ht="27.75" customHeight="1" x14ac:dyDescent="0.45"/>
    <row r="29" spans="1:17" ht="27.75" customHeight="1" x14ac:dyDescent="0.45"/>
    <row r="30" spans="1:17" ht="27.75" customHeight="1" x14ac:dyDescent="0.45"/>
    <row r="31" spans="1:17" ht="27.75" customHeight="1" x14ac:dyDescent="0.45"/>
    <row r="32" spans="1:17" ht="27.75" customHeight="1" x14ac:dyDescent="0.45"/>
    <row r="33" spans="2:2" ht="27.75" customHeight="1" x14ac:dyDescent="0.45"/>
    <row r="34" spans="2:2" ht="27.75" customHeight="1" x14ac:dyDescent="0.45"/>
    <row r="35" spans="2:2" s="225" customFormat="1" ht="27.75" customHeight="1" x14ac:dyDescent="0.45">
      <c r="B35" s="164"/>
    </row>
    <row r="36" spans="2:2" s="225" customFormat="1" ht="27.75" customHeight="1" x14ac:dyDescent="0.45">
      <c r="B36" s="164"/>
    </row>
    <row r="37" spans="2:2" s="225" customFormat="1" ht="27.75" customHeight="1" x14ac:dyDescent="0.45">
      <c r="B37" s="164"/>
    </row>
    <row r="38" spans="2:2" s="225" customFormat="1" ht="27.75" customHeight="1" x14ac:dyDescent="0.45">
      <c r="B38" s="164"/>
    </row>
    <row r="39" spans="2:2" s="225" customFormat="1" ht="27.75" customHeight="1" x14ac:dyDescent="0.45">
      <c r="B39" s="164"/>
    </row>
    <row r="40" spans="2:2" s="225" customFormat="1" ht="27.75" customHeight="1" x14ac:dyDescent="0.45">
      <c r="B40" s="164"/>
    </row>
    <row r="41" spans="2:2" s="225" customFormat="1" ht="27.75" customHeight="1" x14ac:dyDescent="0.45">
      <c r="B41" s="164"/>
    </row>
    <row r="42" spans="2:2" s="225" customFormat="1" ht="27.75" customHeight="1" x14ac:dyDescent="0.45">
      <c r="B42" s="164"/>
    </row>
    <row r="43" spans="2:2" s="225" customFormat="1" ht="27.75" customHeight="1" x14ac:dyDescent="0.45">
      <c r="B43" s="164"/>
    </row>
    <row r="44" spans="2:2" s="225" customFormat="1" ht="27.75" customHeight="1" x14ac:dyDescent="0.45">
      <c r="B44" s="164"/>
    </row>
    <row r="45" spans="2:2" s="225" customFormat="1" ht="27.75" customHeight="1" x14ac:dyDescent="0.45">
      <c r="B45" s="164"/>
    </row>
    <row r="46" spans="2:2" s="225" customFormat="1" ht="27.75" customHeight="1" x14ac:dyDescent="0.45">
      <c r="B46" s="164"/>
    </row>
    <row r="47" spans="2:2" s="225" customFormat="1" ht="27.75" customHeight="1" x14ac:dyDescent="0.45">
      <c r="B47" s="164"/>
    </row>
    <row r="48" spans="2:2" s="225" customFormat="1" ht="27.75" customHeight="1" x14ac:dyDescent="0.45">
      <c r="B48" s="164"/>
    </row>
    <row r="49" spans="2:15" s="225" customFormat="1" ht="27.75" customHeight="1" x14ac:dyDescent="0.45">
      <c r="B49" s="164"/>
    </row>
    <row r="50" spans="2:15" s="225" customFormat="1" ht="27.75" customHeight="1" x14ac:dyDescent="0.45">
      <c r="B50" s="164"/>
    </row>
    <row r="51" spans="2:15" ht="27.75" customHeight="1" x14ac:dyDescent="0.45"/>
    <row r="52" spans="2:15" ht="27.75" customHeight="1" x14ac:dyDescent="0.45"/>
    <row r="53" spans="2:15" ht="27.75" customHeight="1" x14ac:dyDescent="0.45"/>
    <row r="54" spans="2:15" ht="27.75" customHeight="1" x14ac:dyDescent="0.45"/>
    <row r="55" spans="2:15" ht="27.75" customHeight="1" x14ac:dyDescent="0.45"/>
    <row r="56" spans="2:15" ht="27.75" customHeight="1" x14ac:dyDescent="0.45"/>
    <row r="57" spans="2:15" ht="27.75" customHeight="1" x14ac:dyDescent="0.45">
      <c r="F57" s="164"/>
      <c r="G57" s="164"/>
      <c r="H57" s="164"/>
      <c r="I57" s="164"/>
      <c r="J57" s="164"/>
      <c r="K57" s="164"/>
      <c r="L57" s="164"/>
      <c r="M57" s="164"/>
      <c r="N57" s="164"/>
      <c r="O57" s="164"/>
    </row>
    <row r="58" spans="2:15" ht="27.75" customHeight="1" x14ac:dyDescent="0.45">
      <c r="F58" s="164"/>
      <c r="G58" s="164"/>
      <c r="H58" s="164"/>
      <c r="I58" s="164"/>
      <c r="J58" s="164"/>
      <c r="K58" s="164"/>
      <c r="L58" s="164"/>
      <c r="M58" s="164"/>
      <c r="N58" s="164"/>
      <c r="O58" s="164"/>
    </row>
    <row r="59" spans="2:15" ht="27.75" customHeight="1" x14ac:dyDescent="0.45">
      <c r="F59" s="164"/>
      <c r="G59" s="164"/>
      <c r="H59" s="164"/>
      <c r="I59" s="164"/>
      <c r="J59" s="164"/>
      <c r="K59" s="164"/>
      <c r="L59" s="164"/>
      <c r="M59" s="164"/>
      <c r="N59" s="164"/>
      <c r="O59" s="164"/>
    </row>
    <row r="60" spans="2:15" ht="27.75" customHeight="1" x14ac:dyDescent="0.45">
      <c r="F60" s="164"/>
      <c r="G60" s="164"/>
      <c r="H60" s="164"/>
      <c r="I60" s="164"/>
      <c r="J60" s="164"/>
      <c r="K60" s="164"/>
      <c r="L60" s="164"/>
      <c r="M60" s="164"/>
      <c r="N60" s="164"/>
      <c r="O60" s="164"/>
    </row>
    <row r="61" spans="2:15" ht="27.75" customHeight="1" x14ac:dyDescent="0.45">
      <c r="F61" s="164"/>
      <c r="G61" s="164"/>
      <c r="H61" s="164"/>
      <c r="I61" s="164"/>
      <c r="J61" s="164"/>
      <c r="K61" s="164"/>
      <c r="L61" s="164"/>
      <c r="M61" s="164"/>
      <c r="N61" s="164"/>
      <c r="O61" s="164"/>
    </row>
    <row r="62" spans="2:15" ht="27.75" customHeight="1" x14ac:dyDescent="0.45">
      <c r="F62" s="164"/>
      <c r="G62" s="164"/>
      <c r="H62" s="164"/>
      <c r="I62" s="164"/>
      <c r="J62" s="164"/>
      <c r="K62" s="164"/>
      <c r="L62" s="164"/>
      <c r="M62" s="164"/>
      <c r="N62" s="164"/>
      <c r="O62" s="164"/>
    </row>
    <row r="63" spans="2:15" ht="27.75" customHeight="1" x14ac:dyDescent="0.45">
      <c r="F63" s="164"/>
      <c r="G63" s="164"/>
      <c r="H63" s="164"/>
      <c r="I63" s="164"/>
      <c r="J63" s="164"/>
      <c r="K63" s="164"/>
      <c r="L63" s="164"/>
      <c r="M63" s="164"/>
      <c r="N63" s="164"/>
      <c r="O63" s="164"/>
    </row>
    <row r="64" spans="2:15" ht="27.75" customHeight="1" x14ac:dyDescent="0.45">
      <c r="F64" s="164"/>
      <c r="G64" s="164"/>
      <c r="H64" s="164"/>
      <c r="I64" s="164"/>
      <c r="J64" s="164"/>
      <c r="K64" s="164"/>
      <c r="L64" s="164"/>
      <c r="M64" s="164"/>
      <c r="N64" s="164"/>
      <c r="O64" s="164"/>
    </row>
    <row r="65" spans="6:15" ht="27.75" customHeight="1" x14ac:dyDescent="0.45">
      <c r="F65" s="164"/>
      <c r="G65" s="164"/>
      <c r="H65" s="164"/>
      <c r="I65" s="164"/>
      <c r="J65" s="164"/>
      <c r="K65" s="164"/>
      <c r="L65" s="164"/>
      <c r="M65" s="164"/>
      <c r="N65" s="164"/>
      <c r="O65" s="164"/>
    </row>
    <row r="66" spans="6:15" ht="27.75" customHeight="1" x14ac:dyDescent="0.45">
      <c r="F66" s="164"/>
      <c r="G66" s="164"/>
      <c r="H66" s="164"/>
      <c r="I66" s="164"/>
      <c r="J66" s="164"/>
      <c r="K66" s="164"/>
      <c r="L66" s="164"/>
      <c r="M66" s="164"/>
      <c r="N66" s="164"/>
      <c r="O66" s="164"/>
    </row>
    <row r="67" spans="6:15" ht="27.75" customHeight="1" x14ac:dyDescent="0.45">
      <c r="F67" s="164"/>
      <c r="G67" s="164"/>
      <c r="H67" s="164"/>
      <c r="I67" s="164"/>
      <c r="J67" s="164"/>
      <c r="K67" s="164"/>
      <c r="L67" s="164"/>
      <c r="M67" s="164"/>
      <c r="N67" s="164"/>
      <c r="O67" s="164"/>
    </row>
    <row r="68" spans="6:15" ht="27.75" customHeight="1" x14ac:dyDescent="0.45">
      <c r="F68" s="164"/>
      <c r="G68" s="164"/>
      <c r="H68" s="164"/>
      <c r="I68" s="164"/>
      <c r="J68" s="164"/>
      <c r="K68" s="164"/>
      <c r="L68" s="164"/>
      <c r="M68" s="164"/>
      <c r="N68" s="164"/>
      <c r="O68" s="164"/>
    </row>
    <row r="69" spans="6:15" ht="27.75" customHeight="1" x14ac:dyDescent="0.45">
      <c r="F69" s="164"/>
      <c r="G69" s="164"/>
      <c r="H69" s="164"/>
      <c r="I69" s="164"/>
      <c r="J69" s="164"/>
      <c r="K69" s="164"/>
      <c r="L69" s="164"/>
      <c r="M69" s="164"/>
      <c r="N69" s="164"/>
      <c r="O69" s="164"/>
    </row>
    <row r="70" spans="6:15" ht="27.75" customHeight="1" x14ac:dyDescent="0.45">
      <c r="F70" s="164"/>
      <c r="G70" s="164"/>
      <c r="H70" s="164"/>
      <c r="I70" s="164"/>
      <c r="J70" s="164"/>
      <c r="K70" s="164"/>
      <c r="L70" s="164"/>
      <c r="M70" s="164"/>
      <c r="N70" s="164"/>
      <c r="O70" s="164"/>
    </row>
    <row r="71" spans="6:15" ht="27.75" customHeight="1" x14ac:dyDescent="0.45">
      <c r="F71" s="164"/>
      <c r="G71" s="164"/>
      <c r="H71" s="164"/>
      <c r="I71" s="164"/>
      <c r="J71" s="164"/>
      <c r="K71" s="164"/>
      <c r="L71" s="164"/>
      <c r="M71" s="164"/>
      <c r="N71" s="164"/>
      <c r="O71" s="164"/>
    </row>
    <row r="72" spans="6:15" ht="27.75" customHeight="1" x14ac:dyDescent="0.45">
      <c r="F72" s="164"/>
      <c r="G72" s="164"/>
      <c r="H72" s="164"/>
      <c r="I72" s="164"/>
      <c r="J72" s="164"/>
      <c r="K72" s="164"/>
      <c r="L72" s="164"/>
      <c r="M72" s="164"/>
      <c r="N72" s="164"/>
      <c r="O72" s="164"/>
    </row>
    <row r="73" spans="6:15" ht="27.75" customHeight="1" x14ac:dyDescent="0.45">
      <c r="F73" s="164"/>
      <c r="G73" s="164"/>
      <c r="H73" s="164"/>
      <c r="I73" s="164"/>
      <c r="J73" s="164"/>
      <c r="K73" s="164"/>
      <c r="L73" s="164"/>
      <c r="M73" s="164"/>
      <c r="N73" s="164"/>
      <c r="O73" s="164"/>
    </row>
    <row r="74" spans="6:15" ht="27.75" customHeight="1" x14ac:dyDescent="0.45">
      <c r="F74" s="164"/>
      <c r="G74" s="164"/>
      <c r="H74" s="164"/>
      <c r="I74" s="164"/>
      <c r="J74" s="164"/>
      <c r="K74" s="164"/>
      <c r="L74" s="164"/>
      <c r="M74" s="164"/>
      <c r="N74" s="164"/>
      <c r="O74" s="164"/>
    </row>
    <row r="75" spans="6:15" ht="27.75" customHeight="1" x14ac:dyDescent="0.45">
      <c r="F75" s="164"/>
      <c r="G75" s="164"/>
      <c r="H75" s="164"/>
      <c r="I75" s="164"/>
      <c r="J75" s="164"/>
      <c r="K75" s="164"/>
      <c r="L75" s="164"/>
      <c r="M75" s="164"/>
      <c r="N75" s="164"/>
      <c r="O75" s="164"/>
    </row>
    <row r="76" spans="6:15" ht="27.75" customHeight="1" x14ac:dyDescent="0.45">
      <c r="F76" s="164"/>
      <c r="G76" s="164"/>
      <c r="H76" s="164"/>
      <c r="I76" s="164"/>
      <c r="J76" s="164"/>
      <c r="K76" s="164"/>
      <c r="L76" s="164"/>
      <c r="M76" s="164"/>
      <c r="N76" s="164"/>
      <c r="O76" s="164"/>
    </row>
    <row r="77" spans="6:15" ht="27.75" customHeight="1" x14ac:dyDescent="0.45">
      <c r="F77" s="164"/>
      <c r="G77" s="164"/>
      <c r="H77" s="164"/>
      <c r="I77" s="164"/>
      <c r="J77" s="164"/>
      <c r="K77" s="164"/>
      <c r="L77" s="164"/>
      <c r="M77" s="164"/>
      <c r="N77" s="164"/>
      <c r="O77" s="164"/>
    </row>
    <row r="78" spans="6:15" ht="27.75" customHeight="1" x14ac:dyDescent="0.45">
      <c r="F78" s="164"/>
      <c r="G78" s="164"/>
      <c r="H78" s="164"/>
      <c r="I78" s="164"/>
      <c r="J78" s="164"/>
      <c r="K78" s="164"/>
      <c r="L78" s="164"/>
      <c r="M78" s="164"/>
      <c r="N78" s="164"/>
      <c r="O78" s="164"/>
    </row>
    <row r="79" spans="6:15" ht="27.75" customHeight="1" x14ac:dyDescent="0.45">
      <c r="F79" s="164"/>
      <c r="G79" s="164"/>
      <c r="H79" s="164"/>
      <c r="I79" s="164"/>
      <c r="J79" s="164"/>
      <c r="K79" s="164"/>
      <c r="L79" s="164"/>
      <c r="M79" s="164"/>
      <c r="N79" s="164"/>
      <c r="O79" s="164"/>
    </row>
    <row r="80" spans="6:15" ht="27.75" customHeight="1" x14ac:dyDescent="0.45">
      <c r="F80" s="164"/>
      <c r="G80" s="164"/>
      <c r="H80" s="164"/>
      <c r="I80" s="164"/>
      <c r="J80" s="164"/>
      <c r="K80" s="164"/>
      <c r="L80" s="164"/>
      <c r="M80" s="164"/>
      <c r="N80" s="164"/>
      <c r="O80" s="164"/>
    </row>
    <row r="81" spans="6:15" ht="27.75" customHeight="1" x14ac:dyDescent="0.45">
      <c r="F81" s="164"/>
      <c r="G81" s="164"/>
      <c r="H81" s="164"/>
      <c r="I81" s="164"/>
      <c r="J81" s="164"/>
      <c r="K81" s="164"/>
      <c r="L81" s="164"/>
      <c r="M81" s="164"/>
      <c r="N81" s="164"/>
      <c r="O81" s="164"/>
    </row>
    <row r="82" spans="6:15" ht="27.75" customHeight="1" x14ac:dyDescent="0.45">
      <c r="F82" s="164"/>
      <c r="G82" s="164"/>
      <c r="H82" s="164"/>
      <c r="I82" s="164"/>
      <c r="J82" s="164"/>
      <c r="K82" s="164"/>
      <c r="L82" s="164"/>
      <c r="M82" s="164"/>
      <c r="N82" s="164"/>
      <c r="O82" s="164"/>
    </row>
    <row r="83" spans="6:15" ht="27.75" customHeight="1" x14ac:dyDescent="0.45">
      <c r="F83" s="164"/>
      <c r="G83" s="164"/>
      <c r="H83" s="164"/>
      <c r="I83" s="164"/>
      <c r="J83" s="164"/>
      <c r="K83" s="164"/>
      <c r="L83" s="164"/>
      <c r="M83" s="164"/>
      <c r="N83" s="164"/>
      <c r="O83" s="164"/>
    </row>
    <row r="84" spans="6:15" ht="27.75" customHeight="1" x14ac:dyDescent="0.45">
      <c r="F84" s="164"/>
      <c r="G84" s="164"/>
      <c r="H84" s="164"/>
      <c r="I84" s="164"/>
      <c r="J84" s="164"/>
      <c r="K84" s="164"/>
      <c r="L84" s="164"/>
      <c r="M84" s="164"/>
      <c r="N84" s="164"/>
      <c r="O84" s="164"/>
    </row>
    <row r="85" spans="6:15" ht="27.75" customHeight="1" x14ac:dyDescent="0.45">
      <c r="F85" s="164"/>
      <c r="G85" s="164"/>
      <c r="H85" s="164"/>
      <c r="I85" s="164"/>
      <c r="J85" s="164"/>
      <c r="K85" s="164"/>
      <c r="L85" s="164"/>
      <c r="M85" s="164"/>
      <c r="N85" s="164"/>
      <c r="O85" s="164"/>
    </row>
    <row r="86" spans="6:15" ht="27.75" customHeight="1" x14ac:dyDescent="0.45">
      <c r="F86" s="164"/>
      <c r="G86" s="164"/>
      <c r="H86" s="164"/>
      <c r="I86" s="164"/>
      <c r="J86" s="164"/>
      <c r="K86" s="164"/>
      <c r="L86" s="164"/>
      <c r="M86" s="164"/>
      <c r="N86" s="164"/>
      <c r="O86" s="164"/>
    </row>
    <row r="87" spans="6:15" ht="27.75" customHeight="1" x14ac:dyDescent="0.45">
      <c r="F87" s="164"/>
      <c r="G87" s="164"/>
      <c r="H87" s="164"/>
      <c r="I87" s="164"/>
      <c r="J87" s="164"/>
      <c r="K87" s="164"/>
      <c r="L87" s="164"/>
      <c r="M87" s="164"/>
      <c r="N87" s="164"/>
      <c r="O87" s="164"/>
    </row>
    <row r="88" spans="6:15" ht="27.75" customHeight="1" x14ac:dyDescent="0.45">
      <c r="F88" s="164"/>
      <c r="G88" s="164"/>
      <c r="H88" s="164"/>
      <c r="I88" s="164"/>
      <c r="J88" s="164"/>
      <c r="K88" s="164"/>
      <c r="L88" s="164"/>
      <c r="M88" s="164"/>
      <c r="N88" s="164"/>
      <c r="O88" s="164"/>
    </row>
    <row r="89" spans="6:15" ht="27.75" customHeight="1" x14ac:dyDescent="0.45">
      <c r="F89" s="164"/>
      <c r="G89" s="164"/>
      <c r="H89" s="164"/>
      <c r="I89" s="164"/>
      <c r="J89" s="164"/>
      <c r="K89" s="164"/>
      <c r="L89" s="164"/>
      <c r="M89" s="164"/>
      <c r="N89" s="164"/>
      <c r="O89" s="164"/>
    </row>
    <row r="90" spans="6:15" ht="27.75" customHeight="1" x14ac:dyDescent="0.45">
      <c r="F90" s="164"/>
      <c r="G90" s="164"/>
      <c r="H90" s="164"/>
      <c r="I90" s="164"/>
      <c r="J90" s="164"/>
      <c r="K90" s="164"/>
      <c r="L90" s="164"/>
      <c r="M90" s="164"/>
      <c r="N90" s="164"/>
      <c r="O90" s="164"/>
    </row>
    <row r="91" spans="6:15" ht="27.75" customHeight="1" x14ac:dyDescent="0.45">
      <c r="F91" s="164"/>
      <c r="G91" s="164"/>
      <c r="H91" s="164"/>
      <c r="I91" s="164"/>
      <c r="J91" s="164"/>
      <c r="K91" s="164"/>
      <c r="L91" s="164"/>
      <c r="M91" s="164"/>
      <c r="N91" s="164"/>
      <c r="O91" s="164"/>
    </row>
    <row r="92" spans="6:15" ht="27.75" customHeight="1" x14ac:dyDescent="0.45">
      <c r="F92" s="164"/>
      <c r="G92" s="164"/>
      <c r="H92" s="164"/>
      <c r="I92" s="164"/>
      <c r="J92" s="164"/>
      <c r="K92" s="164"/>
      <c r="L92" s="164"/>
      <c r="M92" s="164"/>
      <c r="N92" s="164"/>
      <c r="O92" s="164"/>
    </row>
    <row r="93" spans="6:15" ht="27.75" customHeight="1" x14ac:dyDescent="0.45">
      <c r="F93" s="164"/>
      <c r="G93" s="164"/>
      <c r="H93" s="164"/>
      <c r="I93" s="164"/>
      <c r="J93" s="164"/>
      <c r="K93" s="164"/>
      <c r="L93" s="164"/>
      <c r="M93" s="164"/>
      <c r="N93" s="164"/>
      <c r="O93" s="164"/>
    </row>
    <row r="94" spans="6:15" ht="27.75" customHeight="1" x14ac:dyDescent="0.45">
      <c r="F94" s="164"/>
      <c r="G94" s="164"/>
      <c r="H94" s="164"/>
      <c r="I94" s="164"/>
      <c r="J94" s="164"/>
      <c r="K94" s="164"/>
      <c r="L94" s="164"/>
      <c r="M94" s="164"/>
      <c r="N94" s="164"/>
      <c r="O94" s="164"/>
    </row>
    <row r="95" spans="6:15" ht="27.75" customHeight="1" x14ac:dyDescent="0.45">
      <c r="F95" s="164"/>
      <c r="G95" s="164"/>
      <c r="H95" s="164"/>
      <c r="I95" s="164"/>
      <c r="J95" s="164"/>
      <c r="K95" s="164"/>
      <c r="L95" s="164"/>
      <c r="M95" s="164"/>
      <c r="N95" s="164"/>
      <c r="O95" s="164"/>
    </row>
    <row r="96" spans="6:15" ht="27.75" customHeight="1" x14ac:dyDescent="0.45">
      <c r="F96" s="164"/>
      <c r="G96" s="164"/>
      <c r="H96" s="164"/>
      <c r="I96" s="164"/>
      <c r="J96" s="164"/>
      <c r="K96" s="164"/>
      <c r="L96" s="164"/>
      <c r="M96" s="164"/>
      <c r="N96" s="164"/>
      <c r="O96" s="164"/>
    </row>
    <row r="97" spans="6:15" ht="27.75" customHeight="1" x14ac:dyDescent="0.45">
      <c r="F97" s="164"/>
      <c r="G97" s="164"/>
      <c r="H97" s="164"/>
      <c r="I97" s="164"/>
      <c r="J97" s="164"/>
      <c r="K97" s="164"/>
      <c r="L97" s="164"/>
      <c r="M97" s="164"/>
      <c r="N97" s="164"/>
      <c r="O97" s="164"/>
    </row>
    <row r="98" spans="6:15" ht="27.75" customHeight="1" x14ac:dyDescent="0.45">
      <c r="F98" s="164"/>
      <c r="G98" s="164"/>
      <c r="H98" s="164"/>
      <c r="I98" s="164"/>
      <c r="J98" s="164"/>
      <c r="K98" s="164"/>
      <c r="L98" s="164"/>
      <c r="M98" s="164"/>
      <c r="N98" s="164"/>
      <c r="O98" s="164"/>
    </row>
    <row r="99" spans="6:15" ht="27.75" customHeight="1" x14ac:dyDescent="0.45">
      <c r="F99" s="164"/>
      <c r="G99" s="164"/>
      <c r="H99" s="164"/>
      <c r="I99" s="164"/>
      <c r="J99" s="164"/>
      <c r="K99" s="164"/>
      <c r="L99" s="164"/>
      <c r="M99" s="164"/>
      <c r="N99" s="164"/>
      <c r="O99" s="164"/>
    </row>
    <row r="100" spans="6:15" ht="27.75" customHeight="1" x14ac:dyDescent="0.45">
      <c r="F100" s="164"/>
      <c r="G100" s="164"/>
      <c r="H100" s="164"/>
      <c r="I100" s="164"/>
      <c r="J100" s="164"/>
      <c r="K100" s="164"/>
      <c r="L100" s="164"/>
      <c r="M100" s="164"/>
      <c r="N100" s="164"/>
      <c r="O100" s="164"/>
    </row>
    <row r="101" spans="6:15" ht="27.75" customHeight="1" x14ac:dyDescent="0.45">
      <c r="F101" s="164"/>
      <c r="G101" s="164"/>
      <c r="H101" s="164"/>
      <c r="I101" s="164"/>
      <c r="J101" s="164"/>
      <c r="K101" s="164"/>
      <c r="L101" s="164"/>
      <c r="M101" s="164"/>
      <c r="N101" s="164"/>
      <c r="O101" s="164"/>
    </row>
    <row r="102" spans="6:15" ht="27.75" customHeight="1" x14ac:dyDescent="0.45">
      <c r="F102" s="164"/>
      <c r="G102" s="164"/>
      <c r="H102" s="164"/>
      <c r="I102" s="164"/>
      <c r="J102" s="164"/>
      <c r="K102" s="164"/>
      <c r="L102" s="164"/>
      <c r="M102" s="164"/>
      <c r="N102" s="164"/>
      <c r="O102" s="164"/>
    </row>
    <row r="103" spans="6:15" ht="27.75" customHeight="1" x14ac:dyDescent="0.45">
      <c r="F103" s="164"/>
      <c r="G103" s="164"/>
      <c r="H103" s="164"/>
      <c r="I103" s="164"/>
      <c r="J103" s="164"/>
      <c r="K103" s="164"/>
      <c r="L103" s="164"/>
      <c r="M103" s="164"/>
      <c r="N103" s="164"/>
      <c r="O103" s="164"/>
    </row>
    <row r="104" spans="6:15" ht="27.75" customHeight="1" x14ac:dyDescent="0.45">
      <c r="F104" s="164"/>
      <c r="G104" s="164"/>
      <c r="H104" s="164"/>
      <c r="I104" s="164"/>
      <c r="J104" s="164"/>
      <c r="K104" s="164"/>
      <c r="L104" s="164"/>
      <c r="M104" s="164"/>
      <c r="N104" s="164"/>
      <c r="O104" s="164"/>
    </row>
    <row r="105" spans="6:15" ht="27.75" customHeight="1" x14ac:dyDescent="0.45">
      <c r="F105" s="164"/>
      <c r="G105" s="164"/>
      <c r="H105" s="164"/>
      <c r="I105" s="164"/>
      <c r="J105" s="164"/>
      <c r="K105" s="164"/>
      <c r="L105" s="164"/>
      <c r="M105" s="164"/>
      <c r="N105" s="164"/>
      <c r="O105" s="164"/>
    </row>
    <row r="106" spans="6:15" ht="27.75" customHeight="1" x14ac:dyDescent="0.45">
      <c r="F106" s="164"/>
      <c r="G106" s="164"/>
      <c r="H106" s="164"/>
      <c r="I106" s="164"/>
      <c r="J106" s="164"/>
      <c r="K106" s="164"/>
      <c r="L106" s="164"/>
      <c r="M106" s="164"/>
      <c r="N106" s="164"/>
      <c r="O106" s="164"/>
    </row>
    <row r="107" spans="6:15" ht="27.75" customHeight="1" x14ac:dyDescent="0.45">
      <c r="F107" s="164"/>
      <c r="G107" s="164"/>
      <c r="H107" s="164"/>
      <c r="I107" s="164"/>
      <c r="J107" s="164"/>
      <c r="K107" s="164"/>
      <c r="L107" s="164"/>
      <c r="M107" s="164"/>
      <c r="N107" s="164"/>
      <c r="O107" s="164"/>
    </row>
    <row r="108" spans="6:15" ht="27.75" customHeight="1" x14ac:dyDescent="0.45">
      <c r="F108" s="164"/>
      <c r="G108" s="164"/>
      <c r="H108" s="164"/>
      <c r="I108" s="164"/>
      <c r="J108" s="164"/>
      <c r="K108" s="164"/>
      <c r="L108" s="164"/>
      <c r="M108" s="164"/>
      <c r="N108" s="164"/>
      <c r="O108" s="164"/>
    </row>
    <row r="109" spans="6:15" ht="27.75" customHeight="1" x14ac:dyDescent="0.45">
      <c r="F109" s="164"/>
      <c r="G109" s="164"/>
      <c r="H109" s="164"/>
      <c r="I109" s="164"/>
      <c r="J109" s="164"/>
      <c r="K109" s="164"/>
      <c r="L109" s="164"/>
      <c r="M109" s="164"/>
      <c r="N109" s="164"/>
      <c r="O109" s="164"/>
    </row>
    <row r="110" spans="6:15" ht="27.75" customHeight="1" x14ac:dyDescent="0.45">
      <c r="F110" s="164"/>
      <c r="G110" s="164"/>
      <c r="H110" s="164"/>
      <c r="I110" s="164"/>
      <c r="J110" s="164"/>
      <c r="K110" s="164"/>
      <c r="L110" s="164"/>
      <c r="M110" s="164"/>
      <c r="N110" s="164"/>
      <c r="O110" s="164"/>
    </row>
    <row r="111" spans="6:15" ht="27.75" customHeight="1" x14ac:dyDescent="0.45">
      <c r="F111" s="164"/>
      <c r="G111" s="164"/>
      <c r="H111" s="164"/>
      <c r="I111" s="164"/>
      <c r="J111" s="164"/>
      <c r="K111" s="164"/>
      <c r="L111" s="164"/>
      <c r="M111" s="164"/>
      <c r="N111" s="164"/>
      <c r="O111" s="164"/>
    </row>
    <row r="112" spans="6:15" ht="27.75" customHeight="1" x14ac:dyDescent="0.45">
      <c r="F112" s="164"/>
      <c r="G112" s="164"/>
      <c r="H112" s="164"/>
      <c r="I112" s="164"/>
      <c r="J112" s="164"/>
      <c r="K112" s="164"/>
      <c r="L112" s="164"/>
      <c r="M112" s="164"/>
      <c r="N112" s="164"/>
      <c r="O112" s="164"/>
    </row>
    <row r="113" spans="6:15" ht="27.75" customHeight="1" x14ac:dyDescent="0.45">
      <c r="F113" s="164"/>
      <c r="G113" s="164"/>
      <c r="H113" s="164"/>
      <c r="I113" s="164"/>
      <c r="J113" s="164"/>
      <c r="K113" s="164"/>
      <c r="L113" s="164"/>
      <c r="M113" s="164"/>
      <c r="N113" s="164"/>
      <c r="O113" s="164"/>
    </row>
    <row r="114" spans="6:15" ht="27.75" customHeight="1" x14ac:dyDescent="0.45">
      <c r="F114" s="164"/>
      <c r="G114" s="164"/>
      <c r="H114" s="164"/>
      <c r="I114" s="164"/>
      <c r="J114" s="164"/>
      <c r="K114" s="164"/>
      <c r="L114" s="164"/>
      <c r="M114" s="164"/>
      <c r="N114" s="164"/>
      <c r="O114" s="164"/>
    </row>
    <row r="115" spans="6:15" ht="27.75" customHeight="1" x14ac:dyDescent="0.45">
      <c r="F115" s="164"/>
      <c r="G115" s="164"/>
      <c r="H115" s="164"/>
      <c r="I115" s="164"/>
      <c r="J115" s="164"/>
      <c r="K115" s="164"/>
      <c r="L115" s="164"/>
      <c r="M115" s="164"/>
      <c r="N115" s="164"/>
      <c r="O115" s="164"/>
    </row>
    <row r="116" spans="6:15" ht="27.75" customHeight="1" x14ac:dyDescent="0.45">
      <c r="F116" s="164"/>
      <c r="G116" s="164"/>
      <c r="H116" s="164"/>
      <c r="I116" s="164"/>
      <c r="J116" s="164"/>
      <c r="K116" s="164"/>
      <c r="L116" s="164"/>
      <c r="M116" s="164"/>
      <c r="N116" s="164"/>
      <c r="O116" s="164"/>
    </row>
    <row r="117" spans="6:15" ht="27.75" customHeight="1" x14ac:dyDescent="0.45">
      <c r="F117" s="164"/>
      <c r="G117" s="164"/>
      <c r="H117" s="164"/>
      <c r="I117" s="164"/>
      <c r="J117" s="164"/>
      <c r="K117" s="164"/>
      <c r="L117" s="164"/>
      <c r="M117" s="164"/>
      <c r="N117" s="164"/>
      <c r="O117" s="164"/>
    </row>
    <row r="118" spans="6:15" ht="27.75" customHeight="1" x14ac:dyDescent="0.45">
      <c r="F118" s="164"/>
      <c r="G118" s="164"/>
      <c r="H118" s="164"/>
      <c r="I118" s="164"/>
      <c r="J118" s="164"/>
      <c r="K118" s="164"/>
      <c r="L118" s="164"/>
      <c r="M118" s="164"/>
      <c r="N118" s="164"/>
      <c r="O118" s="164"/>
    </row>
    <row r="119" spans="6:15" ht="27.75" customHeight="1" x14ac:dyDescent="0.45">
      <c r="F119" s="164"/>
      <c r="G119" s="164"/>
      <c r="H119" s="164"/>
      <c r="I119" s="164"/>
      <c r="J119" s="164"/>
      <c r="K119" s="164"/>
      <c r="L119" s="164"/>
      <c r="M119" s="164"/>
      <c r="N119" s="164"/>
      <c r="O119" s="164"/>
    </row>
    <row r="120" spans="6:15" ht="27.75" customHeight="1" x14ac:dyDescent="0.45">
      <c r="F120" s="164"/>
      <c r="G120" s="164"/>
      <c r="H120" s="164"/>
      <c r="I120" s="164"/>
      <c r="J120" s="164"/>
      <c r="K120" s="164"/>
      <c r="L120" s="164"/>
      <c r="M120" s="164"/>
      <c r="N120" s="164"/>
      <c r="O120" s="164"/>
    </row>
    <row r="121" spans="6:15" ht="27.75" customHeight="1" x14ac:dyDescent="0.45">
      <c r="F121" s="164"/>
      <c r="G121" s="164"/>
      <c r="H121" s="164"/>
      <c r="I121" s="164"/>
      <c r="J121" s="164"/>
      <c r="K121" s="164"/>
      <c r="L121" s="164"/>
      <c r="M121" s="164"/>
      <c r="N121" s="164"/>
      <c r="O121" s="164"/>
    </row>
    <row r="122" spans="6:15" ht="27.75" customHeight="1" x14ac:dyDescent="0.45">
      <c r="F122" s="164"/>
      <c r="G122" s="164"/>
      <c r="H122" s="164"/>
      <c r="I122" s="164"/>
      <c r="J122" s="164"/>
      <c r="K122" s="164"/>
      <c r="L122" s="164"/>
      <c r="M122" s="164"/>
      <c r="N122" s="164"/>
      <c r="O122" s="164"/>
    </row>
    <row r="123" spans="6:15" ht="27.75" customHeight="1" x14ac:dyDescent="0.45">
      <c r="F123" s="164"/>
      <c r="G123" s="164"/>
      <c r="H123" s="164"/>
      <c r="I123" s="164"/>
      <c r="J123" s="164"/>
      <c r="K123" s="164"/>
      <c r="L123" s="164"/>
      <c r="M123" s="164"/>
      <c r="N123" s="164"/>
      <c r="O123" s="164"/>
    </row>
    <row r="124" spans="6:15" ht="27.75" customHeight="1" x14ac:dyDescent="0.45">
      <c r="F124" s="164"/>
      <c r="G124" s="164"/>
      <c r="H124" s="164"/>
      <c r="I124" s="164"/>
      <c r="J124" s="164"/>
      <c r="K124" s="164"/>
      <c r="L124" s="164"/>
      <c r="M124" s="164"/>
      <c r="N124" s="164"/>
      <c r="O124" s="164"/>
    </row>
    <row r="125" spans="6:15" ht="27.75" customHeight="1" x14ac:dyDescent="0.45">
      <c r="F125" s="164"/>
      <c r="G125" s="164"/>
      <c r="H125" s="164"/>
      <c r="I125" s="164"/>
      <c r="J125" s="164"/>
      <c r="K125" s="164"/>
      <c r="L125" s="164"/>
      <c r="M125" s="164"/>
      <c r="N125" s="164"/>
      <c r="O125" s="164"/>
    </row>
    <row r="126" spans="6:15" ht="27.75" customHeight="1" x14ac:dyDescent="0.45">
      <c r="F126" s="164"/>
      <c r="G126" s="164"/>
      <c r="H126" s="164"/>
      <c r="I126" s="164"/>
      <c r="J126" s="164"/>
      <c r="K126" s="164"/>
      <c r="L126" s="164"/>
      <c r="M126" s="164"/>
      <c r="N126" s="164"/>
      <c r="O126" s="164"/>
    </row>
    <row r="127" spans="6:15" ht="27.75" customHeight="1" x14ac:dyDescent="0.45">
      <c r="F127" s="164"/>
      <c r="G127" s="164"/>
      <c r="H127" s="164"/>
      <c r="I127" s="164"/>
      <c r="J127" s="164"/>
      <c r="K127" s="164"/>
      <c r="L127" s="164"/>
      <c r="M127" s="164"/>
      <c r="N127" s="164"/>
      <c r="O127" s="164"/>
    </row>
    <row r="128" spans="6:15" ht="27.75" customHeight="1" x14ac:dyDescent="0.45">
      <c r="F128" s="164"/>
      <c r="G128" s="164"/>
      <c r="H128" s="164"/>
      <c r="I128" s="164"/>
      <c r="J128" s="164"/>
      <c r="K128" s="164"/>
      <c r="L128" s="164"/>
      <c r="M128" s="164"/>
      <c r="N128" s="164"/>
      <c r="O128" s="164"/>
    </row>
    <row r="129" spans="6:15" ht="27.75" customHeight="1" x14ac:dyDescent="0.45">
      <c r="F129" s="164"/>
      <c r="G129" s="164"/>
      <c r="H129" s="164"/>
      <c r="I129" s="164"/>
      <c r="J129" s="164"/>
      <c r="K129" s="164"/>
      <c r="L129" s="164"/>
      <c r="M129" s="164"/>
      <c r="N129" s="164"/>
      <c r="O129" s="164"/>
    </row>
    <row r="130" spans="6:15" ht="27.75" customHeight="1" x14ac:dyDescent="0.45">
      <c r="F130" s="164"/>
      <c r="G130" s="164"/>
      <c r="H130" s="164"/>
      <c r="I130" s="164"/>
      <c r="J130" s="164"/>
      <c r="K130" s="164"/>
      <c r="L130" s="164"/>
      <c r="M130" s="164"/>
      <c r="N130" s="164"/>
      <c r="O130" s="164"/>
    </row>
    <row r="131" spans="6:15" ht="27.75" customHeight="1" x14ac:dyDescent="0.45">
      <c r="F131" s="164"/>
      <c r="G131" s="164"/>
      <c r="H131" s="164"/>
      <c r="I131" s="164"/>
      <c r="J131" s="164"/>
      <c r="K131" s="164"/>
      <c r="L131" s="164"/>
      <c r="M131" s="164"/>
      <c r="N131" s="164"/>
      <c r="O131" s="164"/>
    </row>
    <row r="132" spans="6:15" ht="27.75" customHeight="1" x14ac:dyDescent="0.45">
      <c r="F132" s="164"/>
      <c r="G132" s="164"/>
      <c r="H132" s="164"/>
      <c r="I132" s="164"/>
      <c r="J132" s="164"/>
      <c r="K132" s="164"/>
      <c r="L132" s="164"/>
      <c r="M132" s="164"/>
      <c r="N132" s="164"/>
      <c r="O132" s="164"/>
    </row>
    <row r="133" spans="6:15" ht="27.75" customHeight="1" x14ac:dyDescent="0.45">
      <c r="F133" s="164"/>
      <c r="G133" s="164"/>
      <c r="H133" s="164"/>
      <c r="I133" s="164"/>
      <c r="J133" s="164"/>
      <c r="K133" s="164"/>
      <c r="L133" s="164"/>
      <c r="M133" s="164"/>
      <c r="N133" s="164"/>
      <c r="O133" s="164"/>
    </row>
    <row r="134" spans="6:15" ht="27.75" customHeight="1" x14ac:dyDescent="0.45">
      <c r="F134" s="164"/>
      <c r="G134" s="164"/>
      <c r="H134" s="164"/>
      <c r="I134" s="164"/>
      <c r="J134" s="164"/>
      <c r="K134" s="164"/>
      <c r="L134" s="164"/>
      <c r="M134" s="164"/>
      <c r="N134" s="164"/>
      <c r="O134" s="164"/>
    </row>
    <row r="135" spans="6:15" ht="27.75" customHeight="1" x14ac:dyDescent="0.45">
      <c r="F135" s="164"/>
      <c r="G135" s="164"/>
      <c r="H135" s="164"/>
      <c r="I135" s="164"/>
      <c r="J135" s="164"/>
      <c r="K135" s="164"/>
      <c r="L135" s="164"/>
      <c r="M135" s="164"/>
      <c r="N135" s="164"/>
      <c r="O135" s="164"/>
    </row>
    <row r="136" spans="6:15" ht="27.75" customHeight="1" x14ac:dyDescent="0.45">
      <c r="F136" s="164"/>
      <c r="G136" s="164"/>
      <c r="H136" s="164"/>
      <c r="I136" s="164"/>
      <c r="J136" s="164"/>
      <c r="K136" s="164"/>
      <c r="L136" s="164"/>
      <c r="M136" s="164"/>
      <c r="N136" s="164"/>
      <c r="O136" s="164"/>
    </row>
    <row r="137" spans="6:15" ht="27.75" customHeight="1" x14ac:dyDescent="0.45">
      <c r="F137" s="164"/>
      <c r="G137" s="164"/>
      <c r="H137" s="164"/>
      <c r="I137" s="164"/>
      <c r="J137" s="164"/>
      <c r="K137" s="164"/>
      <c r="L137" s="164"/>
      <c r="M137" s="164"/>
      <c r="N137" s="164"/>
      <c r="O137" s="164"/>
    </row>
    <row r="138" spans="6:15" ht="27.75" customHeight="1" x14ac:dyDescent="0.45">
      <c r="F138" s="164"/>
      <c r="G138" s="164"/>
      <c r="H138" s="164"/>
      <c r="I138" s="164"/>
      <c r="J138" s="164"/>
      <c r="K138" s="164"/>
      <c r="L138" s="164"/>
      <c r="M138" s="164"/>
      <c r="N138" s="164"/>
      <c r="O138" s="164"/>
    </row>
    <row r="139" spans="6:15" ht="27.75" customHeight="1" x14ac:dyDescent="0.45">
      <c r="F139" s="164"/>
      <c r="G139" s="164"/>
      <c r="H139" s="164"/>
      <c r="I139" s="164"/>
      <c r="J139" s="164"/>
      <c r="K139" s="164"/>
      <c r="L139" s="164"/>
      <c r="M139" s="164"/>
      <c r="N139" s="164"/>
      <c r="O139" s="164"/>
    </row>
    <row r="140" spans="6:15" ht="27.75" customHeight="1" x14ac:dyDescent="0.45">
      <c r="F140" s="164"/>
      <c r="G140" s="164"/>
      <c r="H140" s="164"/>
      <c r="I140" s="164"/>
      <c r="J140" s="164"/>
      <c r="K140" s="164"/>
      <c r="L140" s="164"/>
      <c r="M140" s="164"/>
      <c r="N140" s="164"/>
      <c r="O140" s="164"/>
    </row>
    <row r="141" spans="6:15" ht="27.75" customHeight="1" x14ac:dyDescent="0.45">
      <c r="F141" s="164"/>
      <c r="G141" s="164"/>
      <c r="H141" s="164"/>
      <c r="I141" s="164"/>
      <c r="J141" s="164"/>
      <c r="K141" s="164"/>
      <c r="L141" s="164"/>
      <c r="M141" s="164"/>
      <c r="N141" s="164"/>
      <c r="O141" s="164"/>
    </row>
    <row r="142" spans="6:15" ht="27.75" customHeight="1" x14ac:dyDescent="0.45">
      <c r="F142" s="164"/>
      <c r="G142" s="164"/>
      <c r="H142" s="164"/>
      <c r="I142" s="164"/>
      <c r="J142" s="164"/>
      <c r="K142" s="164"/>
      <c r="L142" s="164"/>
      <c r="M142" s="164"/>
      <c r="N142" s="164"/>
      <c r="O142" s="164"/>
    </row>
    <row r="143" spans="6:15" ht="27.75" customHeight="1" x14ac:dyDescent="0.45">
      <c r="F143" s="164"/>
      <c r="G143" s="164"/>
      <c r="H143" s="164"/>
      <c r="I143" s="164"/>
      <c r="J143" s="164"/>
      <c r="K143" s="164"/>
      <c r="L143" s="164"/>
      <c r="M143" s="164"/>
      <c r="N143" s="164"/>
      <c r="O143" s="164"/>
    </row>
    <row r="144" spans="6:15" ht="27.75" customHeight="1" x14ac:dyDescent="0.45">
      <c r="F144" s="164"/>
      <c r="G144" s="164"/>
      <c r="H144" s="164"/>
      <c r="I144" s="164"/>
      <c r="J144" s="164"/>
      <c r="K144" s="164"/>
      <c r="L144" s="164"/>
      <c r="M144" s="164"/>
      <c r="N144" s="164"/>
      <c r="O144" s="164"/>
    </row>
    <row r="145" spans="6:15" ht="27.75" customHeight="1" x14ac:dyDescent="0.45">
      <c r="F145" s="164"/>
      <c r="G145" s="164"/>
      <c r="H145" s="164"/>
      <c r="I145" s="164"/>
      <c r="J145" s="164"/>
      <c r="K145" s="164"/>
      <c r="L145" s="164"/>
      <c r="M145" s="164"/>
      <c r="N145" s="164"/>
      <c r="O145" s="164"/>
    </row>
    <row r="146" spans="6:15" ht="27.75" customHeight="1" x14ac:dyDescent="0.45">
      <c r="F146" s="164"/>
      <c r="G146" s="164"/>
      <c r="H146" s="164"/>
      <c r="I146" s="164"/>
      <c r="J146" s="164"/>
      <c r="K146" s="164"/>
      <c r="L146" s="164"/>
      <c r="M146" s="164"/>
      <c r="N146" s="164"/>
      <c r="O146" s="164"/>
    </row>
    <row r="147" spans="6:15" ht="27.75" customHeight="1" x14ac:dyDescent="0.45">
      <c r="F147" s="164"/>
      <c r="G147" s="164"/>
      <c r="H147" s="164"/>
      <c r="I147" s="164"/>
      <c r="J147" s="164"/>
      <c r="K147" s="164"/>
      <c r="L147" s="164"/>
      <c r="M147" s="164"/>
      <c r="N147" s="164"/>
      <c r="O147" s="164"/>
    </row>
    <row r="148" spans="6:15" ht="27.75" customHeight="1" x14ac:dyDescent="0.45">
      <c r="F148" s="164"/>
      <c r="G148" s="164"/>
      <c r="H148" s="164"/>
      <c r="I148" s="164"/>
      <c r="J148" s="164"/>
      <c r="K148" s="164"/>
      <c r="L148" s="164"/>
      <c r="M148" s="164"/>
      <c r="N148" s="164"/>
      <c r="O148" s="164"/>
    </row>
    <row r="149" spans="6:15" ht="27.75" customHeight="1" x14ac:dyDescent="0.45">
      <c r="F149" s="164"/>
      <c r="G149" s="164"/>
      <c r="H149" s="164"/>
      <c r="I149" s="164"/>
      <c r="J149" s="164"/>
      <c r="K149" s="164"/>
      <c r="L149" s="164"/>
      <c r="M149" s="164"/>
      <c r="N149" s="164"/>
      <c r="O149" s="164"/>
    </row>
    <row r="150" spans="6:15" ht="27.75" customHeight="1" x14ac:dyDescent="0.45">
      <c r="F150" s="164"/>
      <c r="G150" s="164"/>
      <c r="H150" s="164"/>
      <c r="I150" s="164"/>
      <c r="J150" s="164"/>
      <c r="K150" s="164"/>
      <c r="L150" s="164"/>
      <c r="M150" s="164"/>
      <c r="N150" s="164"/>
      <c r="O150" s="164"/>
    </row>
    <row r="151" spans="6:15" ht="27.75" customHeight="1" x14ac:dyDescent="0.45">
      <c r="F151" s="164"/>
      <c r="G151" s="164"/>
      <c r="H151" s="164"/>
      <c r="I151" s="164"/>
      <c r="J151" s="164"/>
      <c r="K151" s="164"/>
      <c r="L151" s="164"/>
      <c r="M151" s="164"/>
      <c r="N151" s="164"/>
      <c r="O151" s="164"/>
    </row>
    <row r="152" spans="6:15" ht="27.75" customHeight="1" x14ac:dyDescent="0.45">
      <c r="F152" s="164"/>
      <c r="G152" s="164"/>
      <c r="H152" s="164"/>
      <c r="I152" s="164"/>
      <c r="J152" s="164"/>
      <c r="K152" s="164"/>
      <c r="L152" s="164"/>
      <c r="M152" s="164"/>
      <c r="N152" s="164"/>
      <c r="O152" s="164"/>
    </row>
    <row r="153" spans="6:15" ht="27.75" customHeight="1" x14ac:dyDescent="0.45">
      <c r="F153" s="164"/>
      <c r="G153" s="164"/>
      <c r="H153" s="164"/>
      <c r="I153" s="164"/>
      <c r="J153" s="164"/>
      <c r="K153" s="164"/>
      <c r="L153" s="164"/>
      <c r="M153" s="164"/>
      <c r="N153" s="164"/>
      <c r="O153" s="164"/>
    </row>
    <row r="154" spans="6:15" ht="27.75" customHeight="1" x14ac:dyDescent="0.45">
      <c r="F154" s="164"/>
      <c r="G154" s="164"/>
      <c r="H154" s="164"/>
      <c r="I154" s="164"/>
      <c r="J154" s="164"/>
      <c r="K154" s="164"/>
      <c r="L154" s="164"/>
      <c r="M154" s="164"/>
      <c r="N154" s="164"/>
      <c r="O154" s="164"/>
    </row>
    <row r="155" spans="6:15" ht="27.75" customHeight="1" x14ac:dyDescent="0.45">
      <c r="F155" s="164"/>
      <c r="G155" s="164"/>
      <c r="H155" s="164"/>
      <c r="I155" s="164"/>
      <c r="J155" s="164"/>
      <c r="K155" s="164"/>
      <c r="L155" s="164"/>
      <c r="M155" s="164"/>
      <c r="N155" s="164"/>
      <c r="O155" s="164"/>
    </row>
    <row r="156" spans="6:15" ht="27.75" customHeight="1" x14ac:dyDescent="0.45">
      <c r="F156" s="164"/>
      <c r="G156" s="164"/>
      <c r="H156" s="164"/>
      <c r="I156" s="164"/>
      <c r="J156" s="164"/>
      <c r="K156" s="164"/>
      <c r="L156" s="164"/>
      <c r="M156" s="164"/>
      <c r="N156" s="164"/>
      <c r="O156" s="164"/>
    </row>
    <row r="157" spans="6:15" ht="27.75" customHeight="1" x14ac:dyDescent="0.45">
      <c r="F157" s="164"/>
      <c r="G157" s="164"/>
      <c r="H157" s="164"/>
      <c r="I157" s="164"/>
      <c r="J157" s="164"/>
      <c r="K157" s="164"/>
      <c r="L157" s="164"/>
      <c r="M157" s="164"/>
      <c r="N157" s="164"/>
      <c r="O157" s="164"/>
    </row>
    <row r="158" spans="6:15" ht="27.75" customHeight="1" x14ac:dyDescent="0.45">
      <c r="F158" s="164"/>
      <c r="G158" s="164"/>
      <c r="H158" s="164"/>
      <c r="I158" s="164"/>
      <c r="J158" s="164"/>
      <c r="K158" s="164"/>
      <c r="L158" s="164"/>
      <c r="M158" s="164"/>
      <c r="N158" s="164"/>
      <c r="O158" s="164"/>
    </row>
    <row r="159" spans="6:15" ht="27.75" customHeight="1" x14ac:dyDescent="0.45">
      <c r="F159" s="164"/>
      <c r="G159" s="164"/>
      <c r="H159" s="164"/>
      <c r="I159" s="164"/>
      <c r="J159" s="164"/>
      <c r="K159" s="164"/>
      <c r="L159" s="164"/>
      <c r="M159" s="164"/>
      <c r="N159" s="164"/>
      <c r="O159" s="164"/>
    </row>
    <row r="160" spans="6:15" ht="27.75" customHeight="1" x14ac:dyDescent="0.45">
      <c r="F160" s="164"/>
      <c r="G160" s="164"/>
      <c r="H160" s="164"/>
      <c r="I160" s="164"/>
      <c r="J160" s="164"/>
      <c r="K160" s="164"/>
      <c r="L160" s="164"/>
      <c r="M160" s="164"/>
      <c r="N160" s="164"/>
      <c r="O160" s="164"/>
    </row>
    <row r="161" spans="6:15" ht="27.75" customHeight="1" x14ac:dyDescent="0.45">
      <c r="F161" s="164"/>
      <c r="G161" s="164"/>
      <c r="H161" s="164"/>
      <c r="I161" s="164"/>
      <c r="J161" s="164"/>
      <c r="K161" s="164"/>
      <c r="L161" s="164"/>
      <c r="M161" s="164"/>
      <c r="N161" s="164"/>
      <c r="O161" s="164"/>
    </row>
    <row r="162" spans="6:15" ht="27.75" customHeight="1" x14ac:dyDescent="0.45">
      <c r="F162" s="164"/>
      <c r="G162" s="164"/>
      <c r="H162" s="164"/>
      <c r="I162" s="164"/>
      <c r="J162" s="164"/>
      <c r="K162" s="164"/>
      <c r="L162" s="164"/>
      <c r="M162" s="164"/>
      <c r="N162" s="164"/>
      <c r="O162" s="164"/>
    </row>
    <row r="163" spans="6:15" ht="27.75" customHeight="1" x14ac:dyDescent="0.45">
      <c r="F163" s="164"/>
      <c r="G163" s="164"/>
      <c r="H163" s="164"/>
      <c r="I163" s="164"/>
      <c r="J163" s="164"/>
      <c r="K163" s="164"/>
      <c r="L163" s="164"/>
      <c r="M163" s="164"/>
      <c r="N163" s="164"/>
      <c r="O163" s="164"/>
    </row>
    <row r="164" spans="6:15" ht="27.75" customHeight="1" x14ac:dyDescent="0.45">
      <c r="F164" s="164"/>
      <c r="G164" s="164"/>
      <c r="H164" s="164"/>
      <c r="I164" s="164"/>
      <c r="J164" s="164"/>
      <c r="K164" s="164"/>
      <c r="L164" s="164"/>
      <c r="M164" s="164"/>
      <c r="N164" s="164"/>
      <c r="O164" s="164"/>
    </row>
    <row r="165" spans="6:15" ht="27.75" customHeight="1" x14ac:dyDescent="0.45">
      <c r="F165" s="164"/>
      <c r="G165" s="164"/>
      <c r="H165" s="164"/>
      <c r="I165" s="164"/>
      <c r="J165" s="164"/>
      <c r="K165" s="164"/>
      <c r="L165" s="164"/>
      <c r="M165" s="164"/>
      <c r="N165" s="164"/>
      <c r="O165" s="164"/>
    </row>
    <row r="166" spans="6:15" ht="27.75" customHeight="1" x14ac:dyDescent="0.45">
      <c r="F166" s="164"/>
      <c r="G166" s="164"/>
      <c r="H166" s="164"/>
      <c r="I166" s="164"/>
      <c r="J166" s="164"/>
      <c r="K166" s="164"/>
      <c r="L166" s="164"/>
      <c r="M166" s="164"/>
      <c r="N166" s="164"/>
      <c r="O166" s="164"/>
    </row>
    <row r="167" spans="6:15" ht="27.75" customHeight="1" x14ac:dyDescent="0.45">
      <c r="F167" s="164"/>
      <c r="G167" s="164"/>
      <c r="H167" s="164"/>
      <c r="I167" s="164"/>
      <c r="J167" s="164"/>
      <c r="K167" s="164"/>
      <c r="L167" s="164"/>
      <c r="M167" s="164"/>
      <c r="N167" s="164"/>
      <c r="O167" s="164"/>
    </row>
    <row r="234" spans="1:15" x14ac:dyDescent="0.45">
      <c r="A234" s="227"/>
      <c r="B234" s="203"/>
      <c r="C234" s="227"/>
      <c r="D234" s="227"/>
      <c r="E234" s="227"/>
      <c r="F234" s="227"/>
      <c r="G234" s="227"/>
      <c r="H234" s="227"/>
      <c r="I234" s="227"/>
      <c r="J234" s="227"/>
      <c r="K234" s="227"/>
      <c r="L234" s="227"/>
      <c r="M234" s="227"/>
      <c r="N234" s="227"/>
      <c r="O234" s="227"/>
    </row>
  </sheetData>
  <mergeCells count="20">
    <mergeCell ref="A23:B23"/>
    <mergeCell ref="A24:O24"/>
    <mergeCell ref="M6:M8"/>
    <mergeCell ref="N6:N8"/>
    <mergeCell ref="O6:O8"/>
    <mergeCell ref="C7:C8"/>
    <mergeCell ref="D7:D8"/>
    <mergeCell ref="E7:E8"/>
    <mergeCell ref="F7:H7"/>
    <mergeCell ref="I7:K7"/>
    <mergeCell ref="A6:A8"/>
    <mergeCell ref="B6:B8"/>
    <mergeCell ref="C6:E6"/>
    <mergeCell ref="F6:K6"/>
    <mergeCell ref="L6:L8"/>
    <mergeCell ref="A1:O1"/>
    <mergeCell ref="A2:O2"/>
    <mergeCell ref="A3:O3"/>
    <mergeCell ref="A4:O4"/>
    <mergeCell ref="A5:O5"/>
  </mergeCells>
  <phoneticPr fontId="1" type="noConversion"/>
  <pageMargins left="0.5" right="0.25" top="0.75" bottom="0.75" header="0.3" footer="0.3"/>
  <pageSetup paperSize="9" scale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A17"/>
  <sheetViews>
    <sheetView view="pageBreakPreview" zoomScale="40" zoomScaleNormal="55" zoomScaleSheetLayoutView="40" workbookViewId="0">
      <pane ySplit="8" topLeftCell="A9" activePane="bottomLeft" state="frozen"/>
      <selection activeCell="J20" sqref="J20"/>
      <selection pane="bottomLeft" activeCell="Y9" sqref="Y9"/>
    </sheetView>
  </sheetViews>
  <sheetFormatPr defaultRowHeight="15" x14ac:dyDescent="0.25"/>
  <cols>
    <col min="1" max="1" width="10.28515625" style="307" customWidth="1"/>
    <col min="2" max="2" width="14.28515625" style="308" customWidth="1"/>
    <col min="3" max="4" width="16.5703125" style="309" customWidth="1"/>
    <col min="5" max="5" width="13.28515625" style="309" customWidth="1"/>
    <col min="6" max="6" width="17.85546875" style="309" customWidth="1"/>
    <col min="7" max="7" width="14.5703125" style="309" customWidth="1"/>
    <col min="8" max="10" width="12.140625" style="309" customWidth="1"/>
    <col min="11" max="11" width="16.42578125" style="309" customWidth="1"/>
    <col min="12" max="12" width="12.5703125" style="309" customWidth="1"/>
    <col min="13" max="13" width="12" style="309" customWidth="1"/>
    <col min="14" max="14" width="9.7109375" style="309" customWidth="1"/>
    <col min="15" max="16" width="8.140625" style="309" customWidth="1"/>
    <col min="17" max="17" width="11.140625" style="309" customWidth="1"/>
    <col min="18" max="18" width="15.7109375" style="309" customWidth="1"/>
    <col min="19" max="19" width="14.42578125" style="309" customWidth="1"/>
    <col min="20" max="24" width="14.5703125" style="310" customWidth="1"/>
    <col min="25" max="25" width="9.85546875" style="309" customWidth="1"/>
    <col min="26" max="26" width="16.140625" style="309" customWidth="1"/>
    <col min="27" max="27" width="14.42578125" style="309" customWidth="1"/>
    <col min="28" max="28" width="9.140625" style="307" customWidth="1"/>
    <col min="29" max="16384" width="9.140625" style="307"/>
  </cols>
  <sheetData>
    <row r="1" spans="1:27" s="303" customFormat="1" ht="38.25" x14ac:dyDescent="0.65">
      <c r="A1" s="477" t="s">
        <v>226</v>
      </c>
      <c r="B1" s="478"/>
      <c r="C1" s="478"/>
      <c r="D1" s="478"/>
      <c r="E1" s="478"/>
      <c r="F1" s="478"/>
      <c r="G1" s="478"/>
      <c r="H1" s="478"/>
      <c r="I1" s="478"/>
      <c r="J1" s="478"/>
      <c r="K1" s="478"/>
      <c r="L1" s="478"/>
      <c r="M1" s="478"/>
      <c r="N1" s="478"/>
      <c r="O1" s="478"/>
      <c r="P1" s="478"/>
      <c r="Q1" s="478"/>
      <c r="R1" s="478"/>
      <c r="S1" s="478"/>
      <c r="T1" s="478"/>
      <c r="U1" s="478"/>
      <c r="V1" s="478"/>
      <c r="W1" s="478"/>
      <c r="X1" s="478"/>
      <c r="Y1" s="478"/>
      <c r="Z1" s="478"/>
      <c r="AA1" s="479"/>
    </row>
    <row r="2" spans="1:27" s="303" customFormat="1" ht="38.25" x14ac:dyDescent="0.65">
      <c r="A2" s="480" t="s">
        <v>227</v>
      </c>
      <c r="B2" s="481"/>
      <c r="C2" s="481"/>
      <c r="D2" s="481"/>
      <c r="E2" s="481"/>
      <c r="F2" s="481"/>
      <c r="G2" s="481"/>
      <c r="H2" s="481"/>
      <c r="I2" s="481"/>
      <c r="J2" s="481"/>
      <c r="K2" s="481"/>
      <c r="L2" s="481"/>
      <c r="M2" s="481"/>
      <c r="N2" s="481"/>
      <c r="O2" s="481"/>
      <c r="P2" s="481"/>
      <c r="Q2" s="481"/>
      <c r="R2" s="481"/>
      <c r="S2" s="481"/>
      <c r="T2" s="481"/>
      <c r="U2" s="481"/>
      <c r="V2" s="481"/>
      <c r="W2" s="481"/>
      <c r="X2" s="481"/>
      <c r="Y2" s="481"/>
      <c r="Z2" s="481"/>
      <c r="AA2" s="482"/>
    </row>
    <row r="3" spans="1:27" s="303" customFormat="1" ht="38.25" x14ac:dyDescent="0.65">
      <c r="A3" s="480" t="s">
        <v>18</v>
      </c>
      <c r="B3" s="481"/>
      <c r="C3" s="481"/>
      <c r="D3" s="481"/>
      <c r="E3" s="481"/>
      <c r="F3" s="481"/>
      <c r="G3" s="481"/>
      <c r="H3" s="481"/>
      <c r="I3" s="481"/>
      <c r="J3" s="481"/>
      <c r="K3" s="481"/>
      <c r="L3" s="481"/>
      <c r="M3" s="481"/>
      <c r="N3" s="481"/>
      <c r="O3" s="481"/>
      <c r="P3" s="481"/>
      <c r="Q3" s="481"/>
      <c r="R3" s="481"/>
      <c r="S3" s="481"/>
      <c r="T3" s="481"/>
      <c r="U3" s="481"/>
      <c r="V3" s="481"/>
      <c r="W3" s="481"/>
      <c r="X3" s="481"/>
      <c r="Y3" s="481"/>
      <c r="Z3" s="481"/>
      <c r="AA3" s="482"/>
    </row>
    <row r="4" spans="1:27" s="303" customFormat="1" ht="38.25" x14ac:dyDescent="0.65">
      <c r="A4" s="480" t="s">
        <v>20</v>
      </c>
      <c r="B4" s="481"/>
      <c r="C4" s="481"/>
      <c r="D4" s="481"/>
      <c r="E4" s="481"/>
      <c r="F4" s="481"/>
      <c r="G4" s="481"/>
      <c r="H4" s="481"/>
      <c r="I4" s="481"/>
      <c r="J4" s="481"/>
      <c r="K4" s="481"/>
      <c r="L4" s="481"/>
      <c r="M4" s="481"/>
      <c r="N4" s="481"/>
      <c r="O4" s="481"/>
      <c r="P4" s="481"/>
      <c r="Q4" s="481"/>
      <c r="R4" s="481"/>
      <c r="S4" s="481"/>
      <c r="T4" s="481"/>
      <c r="U4" s="481"/>
      <c r="V4" s="481"/>
      <c r="W4" s="481"/>
      <c r="X4" s="481"/>
      <c r="Y4" s="481"/>
      <c r="Z4" s="481"/>
      <c r="AA4" s="482"/>
    </row>
    <row r="5" spans="1:27" s="304" customFormat="1" ht="38.25" x14ac:dyDescent="0.25">
      <c r="A5" s="480" t="str">
        <f>'Quarantine Detail'!A5</f>
        <v>मिति : २०७७-०७-०१ गते दिउसो ३ बजे सम्म</v>
      </c>
      <c r="B5" s="481"/>
      <c r="C5" s="481"/>
      <c r="D5" s="481"/>
      <c r="E5" s="481"/>
      <c r="F5" s="481"/>
      <c r="G5" s="481"/>
      <c r="H5" s="481"/>
      <c r="I5" s="481"/>
      <c r="J5" s="481"/>
      <c r="K5" s="481"/>
      <c r="L5" s="481"/>
      <c r="M5" s="481"/>
      <c r="N5" s="481"/>
      <c r="O5" s="481"/>
      <c r="P5" s="481"/>
      <c r="Q5" s="481"/>
      <c r="R5" s="481"/>
      <c r="S5" s="481"/>
      <c r="T5" s="481"/>
      <c r="U5" s="481"/>
      <c r="V5" s="481"/>
      <c r="W5" s="481"/>
      <c r="X5" s="481"/>
      <c r="Y5" s="481"/>
      <c r="Z5" s="481"/>
      <c r="AA5" s="482"/>
    </row>
    <row r="6" spans="1:27" s="305" customFormat="1" ht="39" thickBot="1" x14ac:dyDescent="0.45">
      <c r="A6" s="480" t="s">
        <v>622</v>
      </c>
      <c r="B6" s="481"/>
      <c r="C6" s="481"/>
      <c r="D6" s="481"/>
      <c r="E6" s="481"/>
      <c r="F6" s="481"/>
      <c r="G6" s="481"/>
      <c r="H6" s="481"/>
      <c r="I6" s="481"/>
      <c r="J6" s="481"/>
      <c r="K6" s="481"/>
      <c r="L6" s="481"/>
      <c r="M6" s="481"/>
      <c r="N6" s="481"/>
      <c r="O6" s="481"/>
      <c r="P6" s="481"/>
      <c r="Q6" s="481"/>
      <c r="R6" s="481"/>
      <c r="S6" s="481"/>
      <c r="T6" s="481"/>
      <c r="U6" s="481"/>
      <c r="V6" s="481"/>
      <c r="W6" s="481"/>
      <c r="X6" s="481"/>
      <c r="Y6" s="481"/>
      <c r="Z6" s="481"/>
      <c r="AA6" s="482"/>
    </row>
    <row r="7" spans="1:27" s="183" customFormat="1" ht="102.75" customHeight="1" x14ac:dyDescent="0.55000000000000004">
      <c r="A7" s="483" t="s">
        <v>35</v>
      </c>
      <c r="B7" s="485" t="s">
        <v>363</v>
      </c>
      <c r="C7" s="487" t="s">
        <v>364</v>
      </c>
      <c r="D7" s="489" t="s">
        <v>600</v>
      </c>
      <c r="E7" s="487" t="s">
        <v>365</v>
      </c>
      <c r="F7" s="487" t="s">
        <v>366</v>
      </c>
      <c r="G7" s="491" t="s">
        <v>376</v>
      </c>
      <c r="H7" s="493" t="s">
        <v>367</v>
      </c>
      <c r="I7" s="493"/>
      <c r="J7" s="493"/>
      <c r="K7" s="487" t="s">
        <v>749</v>
      </c>
      <c r="L7" s="494" t="s">
        <v>377</v>
      </c>
      <c r="M7" s="487" t="s">
        <v>378</v>
      </c>
      <c r="N7" s="493" t="s">
        <v>368</v>
      </c>
      <c r="O7" s="493"/>
      <c r="P7" s="493"/>
      <c r="Q7" s="487" t="s">
        <v>379</v>
      </c>
      <c r="R7" s="493" t="s">
        <v>380</v>
      </c>
      <c r="S7" s="493" t="s">
        <v>369</v>
      </c>
      <c r="T7" s="493" t="s">
        <v>370</v>
      </c>
      <c r="U7" s="493" t="s">
        <v>371</v>
      </c>
      <c r="V7" s="493"/>
      <c r="W7" s="493"/>
      <c r="X7" s="493"/>
      <c r="Y7" s="493" t="s">
        <v>372</v>
      </c>
      <c r="Z7" s="493" t="s">
        <v>828</v>
      </c>
      <c r="AA7" s="497" t="s">
        <v>11</v>
      </c>
    </row>
    <row r="8" spans="1:27" s="183" customFormat="1" ht="187.5" customHeight="1" thickBot="1" x14ac:dyDescent="0.6">
      <c r="A8" s="484"/>
      <c r="B8" s="486"/>
      <c r="C8" s="488"/>
      <c r="D8" s="490"/>
      <c r="E8" s="488"/>
      <c r="F8" s="488"/>
      <c r="G8" s="492"/>
      <c r="H8" s="287" t="s">
        <v>235</v>
      </c>
      <c r="I8" s="287" t="s">
        <v>9</v>
      </c>
      <c r="J8" s="287" t="s">
        <v>10</v>
      </c>
      <c r="K8" s="488"/>
      <c r="L8" s="495"/>
      <c r="M8" s="488"/>
      <c r="N8" s="288" t="s">
        <v>235</v>
      </c>
      <c r="O8" s="288" t="s">
        <v>9</v>
      </c>
      <c r="P8" s="288" t="s">
        <v>10</v>
      </c>
      <c r="Q8" s="488"/>
      <c r="R8" s="496"/>
      <c r="S8" s="496"/>
      <c r="T8" s="496"/>
      <c r="U8" s="287" t="s">
        <v>373</v>
      </c>
      <c r="V8" s="287" t="s">
        <v>374</v>
      </c>
      <c r="W8" s="287" t="s">
        <v>375</v>
      </c>
      <c r="X8" s="287" t="s">
        <v>382</v>
      </c>
      <c r="Y8" s="496"/>
      <c r="Z8" s="496"/>
      <c r="AA8" s="498"/>
    </row>
    <row r="9" spans="1:27" s="306" customFormat="1" ht="120" customHeight="1" thickBot="1" x14ac:dyDescent="0.4">
      <c r="A9" s="176">
        <v>1</v>
      </c>
      <c r="B9" s="177" t="s">
        <v>381</v>
      </c>
      <c r="C9" s="178" t="s">
        <v>228</v>
      </c>
      <c r="D9" s="179">
        <f>Bhansar!H203</f>
        <v>142</v>
      </c>
      <c r="E9" s="179">
        <v>0</v>
      </c>
      <c r="F9" s="179">
        <f>'Quarantine Detail'!C23</f>
        <v>47</v>
      </c>
      <c r="G9" s="179">
        <f>'Quarantine Detail'!D23</f>
        <v>1930</v>
      </c>
      <c r="H9" s="179">
        <f>'Quarantine Detail'!W23</f>
        <v>46</v>
      </c>
      <c r="I9" s="179">
        <f>'Quarantine Detail'!X23</f>
        <v>118</v>
      </c>
      <c r="J9" s="179">
        <f>SUM(H9:I9)</f>
        <v>164</v>
      </c>
      <c r="K9" s="179">
        <f>'Positive Case'!K22</f>
        <v>301</v>
      </c>
      <c r="L9" s="179">
        <f>'Quarantine Detail'!P23</f>
        <v>0</v>
      </c>
      <c r="M9" s="179">
        <f>Isolation!E38</f>
        <v>703</v>
      </c>
      <c r="N9" s="179">
        <f>Isolation!X38</f>
        <v>24</v>
      </c>
      <c r="O9" s="179">
        <f>Isolation!Y38</f>
        <v>95</v>
      </c>
      <c r="P9" s="179">
        <f>SUM(N9:O9)</f>
        <v>119</v>
      </c>
      <c r="Q9" s="179">
        <f>Isolation!AA38</f>
        <v>119</v>
      </c>
      <c r="R9" s="179">
        <f>Isolation!Q38</f>
        <v>16</v>
      </c>
      <c r="S9" s="179">
        <f>SWAB!E23-28047</f>
        <v>2101</v>
      </c>
      <c r="T9" s="179">
        <f>SWAB!M23-26799</f>
        <v>2019</v>
      </c>
      <c r="U9" s="179">
        <f>'Positive Case'!E22</f>
        <v>3074</v>
      </c>
      <c r="V9" s="179">
        <f>'Positive Case'!H22+'Positive Case'!K22+'Positive Case'!N22</f>
        <v>398</v>
      </c>
      <c r="W9" s="179">
        <f>'Positive Case'!Q22</f>
        <v>2666</v>
      </c>
      <c r="X9" s="179">
        <f>'Positive Case'!T22</f>
        <v>10</v>
      </c>
      <c r="Y9" s="179">
        <f>'Quarantine Detail'!Z23+'Quarantine Detail'!AA23</f>
        <v>760</v>
      </c>
      <c r="Z9" s="179">
        <v>0</v>
      </c>
      <c r="AA9" s="180"/>
    </row>
    <row r="10" spans="1:27" ht="81.75" customHeight="1" thickBot="1" x14ac:dyDescent="0.3">
      <c r="A10" s="474" t="s">
        <v>808</v>
      </c>
      <c r="B10" s="475"/>
      <c r="C10" s="475"/>
      <c r="D10" s="475"/>
      <c r="E10" s="475"/>
      <c r="F10" s="475"/>
      <c r="G10" s="475"/>
      <c r="H10" s="475"/>
      <c r="I10" s="475"/>
      <c r="J10" s="475"/>
      <c r="K10" s="475"/>
      <c r="L10" s="475"/>
      <c r="M10" s="475"/>
      <c r="N10" s="475"/>
      <c r="O10" s="475"/>
      <c r="P10" s="475"/>
      <c r="Q10" s="475"/>
      <c r="R10" s="475"/>
      <c r="S10" s="475"/>
      <c r="T10" s="475"/>
      <c r="U10" s="475"/>
      <c r="V10" s="475"/>
      <c r="W10" s="475"/>
      <c r="X10" s="475"/>
      <c r="Y10" s="475"/>
      <c r="Z10" s="475"/>
      <c r="AA10" s="476"/>
    </row>
    <row r="17" spans="4:4" ht="24.75" x14ac:dyDescent="0.45">
      <c r="D17" s="285"/>
    </row>
  </sheetData>
  <mergeCells count="27">
    <mergeCell ref="AA7:AA8"/>
    <mergeCell ref="S7:S8"/>
    <mergeCell ref="T7:T8"/>
    <mergeCell ref="U7:X7"/>
    <mergeCell ref="Y7:Y8"/>
    <mergeCell ref="Z7:Z8"/>
    <mergeCell ref="L7:L8"/>
    <mergeCell ref="M7:M8"/>
    <mergeCell ref="N7:P7"/>
    <mergeCell ref="Q7:Q8"/>
    <mergeCell ref="R7:R8"/>
    <mergeCell ref="A10:AA10"/>
    <mergeCell ref="A1:AA1"/>
    <mergeCell ref="A2:AA2"/>
    <mergeCell ref="A3:AA3"/>
    <mergeCell ref="A4:AA4"/>
    <mergeCell ref="A5:AA5"/>
    <mergeCell ref="A6:AA6"/>
    <mergeCell ref="A7:A8"/>
    <mergeCell ref="B7:B8"/>
    <mergeCell ref="C7:C8"/>
    <mergeCell ref="D7:D8"/>
    <mergeCell ref="E7:E8"/>
    <mergeCell ref="F7:F8"/>
    <mergeCell ref="G7:G8"/>
    <mergeCell ref="H7:J7"/>
    <mergeCell ref="K7:K8"/>
  </mergeCells>
  <phoneticPr fontId="1" type="noConversion"/>
  <pageMargins left="0.35" right="0.2" top="0.75" bottom="0.69" header="0.3" footer="0.3"/>
  <pageSetup scale="36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1" tint="4.9989318521683403E-2"/>
  </sheetPr>
  <dimension ref="A1:AG44"/>
  <sheetViews>
    <sheetView view="pageBreakPreview" topLeftCell="A17" zoomScale="55" zoomScaleNormal="70" zoomScaleSheetLayoutView="55" workbookViewId="0">
      <selection activeCell="AD36" sqref="AD36"/>
    </sheetView>
  </sheetViews>
  <sheetFormatPr defaultColWidth="8.85546875" defaultRowHeight="21.75" x14ac:dyDescent="0.4"/>
  <cols>
    <col min="1" max="1" width="7.42578125" style="25" customWidth="1"/>
    <col min="2" max="2" width="25.28515625" style="25" customWidth="1"/>
    <col min="3" max="3" width="14.42578125" style="28" customWidth="1"/>
    <col min="4" max="4" width="11.42578125" style="28" customWidth="1"/>
    <col min="5" max="5" width="10.85546875" style="28" customWidth="1"/>
    <col min="6" max="6" width="11" style="25" customWidth="1"/>
    <col min="7" max="7" width="11.5703125" style="25" customWidth="1"/>
    <col min="8" max="8" width="9.42578125" style="28" customWidth="1"/>
    <col min="9" max="9" width="11.140625" style="25" customWidth="1"/>
    <col min="10" max="10" width="11" style="25" customWidth="1"/>
    <col min="11" max="11" width="9.140625" style="25" customWidth="1"/>
    <col min="12" max="12" width="8.7109375" style="25" customWidth="1"/>
    <col min="13" max="13" width="11.5703125" style="25" customWidth="1"/>
    <col min="14" max="14" width="12.5703125" style="25" customWidth="1"/>
    <col min="15" max="15" width="10.28515625" style="25" customWidth="1"/>
    <col min="16" max="16" width="9.85546875" style="25" customWidth="1"/>
    <col min="17" max="17" width="8.42578125" style="25" customWidth="1"/>
    <col min="18" max="18" width="8.140625" style="25" customWidth="1"/>
    <col min="19" max="19" width="10.42578125" style="25" customWidth="1"/>
    <col min="20" max="20" width="10.28515625" style="25" customWidth="1"/>
    <col min="21" max="21" width="10.5703125" style="25" customWidth="1"/>
    <col min="22" max="23" width="11.140625" style="25" customWidth="1"/>
    <col min="24" max="24" width="10.42578125" style="25" customWidth="1"/>
    <col min="25" max="25" width="8.85546875" style="25" customWidth="1"/>
    <col min="26" max="26" width="10.7109375" style="25" customWidth="1"/>
    <col min="27" max="27" width="10.42578125" style="25" customWidth="1"/>
    <col min="28" max="28" width="11.140625" style="25" customWidth="1"/>
    <col min="29" max="30" width="8.85546875" style="25" customWidth="1"/>
    <col min="31" max="31" width="9.85546875" style="25" customWidth="1"/>
    <col min="32" max="32" width="10.42578125" style="25" customWidth="1"/>
    <col min="33" max="33" width="15" style="25" customWidth="1"/>
    <col min="34" max="34" width="8.85546875" style="25" customWidth="1"/>
    <col min="35" max="16384" width="8.85546875" style="25"/>
  </cols>
  <sheetData>
    <row r="1" spans="1:33" s="1" customFormat="1" ht="35.25" x14ac:dyDescent="0.75">
      <c r="A1" s="499" t="s">
        <v>18</v>
      </c>
      <c r="B1" s="499"/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  <c r="P1" s="499"/>
      <c r="Q1" s="499"/>
      <c r="R1" s="499"/>
      <c r="S1" s="499"/>
      <c r="T1" s="499"/>
      <c r="U1" s="499"/>
      <c r="V1" s="499"/>
      <c r="W1" s="499"/>
      <c r="X1" s="499"/>
      <c r="Y1" s="499"/>
      <c r="Z1" s="499"/>
      <c r="AA1" s="499"/>
      <c r="AB1" s="499"/>
      <c r="AC1" s="499"/>
      <c r="AD1" s="499"/>
      <c r="AE1" s="499"/>
      <c r="AF1" s="499"/>
      <c r="AG1" s="499"/>
    </row>
    <row r="2" spans="1:33" s="1" customFormat="1" ht="35.25" x14ac:dyDescent="0.75">
      <c r="A2" s="499" t="s">
        <v>20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499"/>
      <c r="R2" s="499"/>
      <c r="S2" s="499"/>
      <c r="T2" s="499"/>
      <c r="U2" s="499"/>
      <c r="V2" s="499"/>
      <c r="W2" s="499"/>
      <c r="X2" s="499"/>
      <c r="Y2" s="499"/>
      <c r="Z2" s="499"/>
      <c r="AA2" s="499"/>
      <c r="AB2" s="499"/>
      <c r="AC2" s="499"/>
      <c r="AD2" s="499"/>
      <c r="AE2" s="499"/>
      <c r="AF2" s="499"/>
      <c r="AG2" s="499"/>
    </row>
    <row r="3" spans="1:33" s="1" customFormat="1" ht="35.25" x14ac:dyDescent="0.75">
      <c r="A3" s="499" t="s">
        <v>19</v>
      </c>
      <c r="B3" s="499"/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  <c r="P3" s="499"/>
      <c r="Q3" s="499"/>
      <c r="R3" s="499"/>
      <c r="S3" s="499"/>
      <c r="T3" s="499"/>
      <c r="U3" s="499"/>
      <c r="V3" s="499"/>
      <c r="W3" s="499"/>
      <c r="X3" s="499"/>
      <c r="Y3" s="499"/>
      <c r="Z3" s="499"/>
      <c r="AA3" s="499"/>
      <c r="AB3" s="499"/>
      <c r="AC3" s="499"/>
      <c r="AD3" s="499"/>
      <c r="AE3" s="499"/>
      <c r="AF3" s="499"/>
      <c r="AG3" s="499"/>
    </row>
    <row r="4" spans="1:33" s="1" customFormat="1" ht="35.25" x14ac:dyDescent="0.75">
      <c r="A4" s="499" t="s">
        <v>297</v>
      </c>
      <c r="B4" s="499"/>
      <c r="C4" s="499"/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499"/>
      <c r="X4" s="499"/>
      <c r="Y4" s="499"/>
      <c r="Z4" s="499"/>
      <c r="AA4" s="499"/>
      <c r="AB4" s="499"/>
      <c r="AC4" s="499"/>
      <c r="AD4" s="499"/>
      <c r="AE4" s="499"/>
      <c r="AF4" s="499"/>
      <c r="AG4" s="499"/>
    </row>
    <row r="5" spans="1:33" s="26" customFormat="1" ht="29.25" customHeight="1" x14ac:dyDescent="0.25">
      <c r="A5" s="500" t="str">
        <f>'Quarantine Detail'!A5</f>
        <v>मिति : २०७७-०७-०१ गते दिउसो ३ बजे सम्म</v>
      </c>
      <c r="B5" s="500"/>
      <c r="C5" s="500"/>
      <c r="D5" s="500"/>
      <c r="E5" s="500"/>
      <c r="F5" s="500"/>
      <c r="G5" s="500"/>
      <c r="H5" s="500"/>
      <c r="I5" s="500"/>
      <c r="J5" s="500"/>
      <c r="K5" s="500"/>
      <c r="L5" s="500"/>
      <c r="M5" s="500"/>
      <c r="N5" s="500"/>
      <c r="O5" s="500"/>
      <c r="P5" s="500"/>
      <c r="Q5" s="500"/>
      <c r="R5" s="500"/>
      <c r="S5" s="500"/>
      <c r="T5" s="500"/>
      <c r="U5" s="500"/>
      <c r="V5" s="500"/>
      <c r="W5" s="500"/>
      <c r="X5" s="500"/>
      <c r="Y5" s="500"/>
      <c r="Z5" s="500"/>
      <c r="AA5" s="500"/>
      <c r="AB5" s="500"/>
      <c r="AC5" s="500"/>
      <c r="AD5" s="500"/>
      <c r="AE5" s="500"/>
      <c r="AF5" s="500"/>
      <c r="AG5" s="500"/>
    </row>
    <row r="6" spans="1:33" s="27" customFormat="1" ht="33" customHeight="1" x14ac:dyDescent="0.25">
      <c r="A6" s="501" t="s">
        <v>0</v>
      </c>
      <c r="B6" s="504" t="s">
        <v>1</v>
      </c>
      <c r="C6" s="504" t="s">
        <v>253</v>
      </c>
      <c r="D6" s="504"/>
      <c r="E6" s="507" t="s">
        <v>254</v>
      </c>
      <c r="F6" s="508"/>
      <c r="G6" s="509"/>
      <c r="H6" s="508" t="s">
        <v>255</v>
      </c>
      <c r="I6" s="508"/>
      <c r="J6" s="509"/>
      <c r="K6" s="513" t="s">
        <v>307</v>
      </c>
      <c r="L6" s="514"/>
      <c r="M6" s="515"/>
      <c r="N6" s="519" t="s">
        <v>298</v>
      </c>
      <c r="O6" s="521" t="s">
        <v>256</v>
      </c>
      <c r="P6" s="507" t="s">
        <v>257</v>
      </c>
      <c r="Q6" s="508"/>
      <c r="R6" s="509"/>
      <c r="S6" s="529" t="s">
        <v>258</v>
      </c>
      <c r="T6" s="530"/>
      <c r="U6" s="530"/>
      <c r="V6" s="530"/>
      <c r="W6" s="530"/>
      <c r="X6" s="530"/>
      <c r="Y6" s="530"/>
      <c r="Z6" s="530"/>
      <c r="AA6" s="530"/>
      <c r="AB6" s="530"/>
      <c r="AC6" s="530"/>
      <c r="AD6" s="531"/>
      <c r="AE6" s="535" t="s">
        <v>259</v>
      </c>
      <c r="AF6" s="536"/>
      <c r="AG6" s="541" t="s">
        <v>11</v>
      </c>
    </row>
    <row r="7" spans="1:33" s="27" customFormat="1" ht="33" customHeight="1" thickBot="1" x14ac:dyDescent="0.3">
      <c r="A7" s="502"/>
      <c r="B7" s="505"/>
      <c r="C7" s="505" t="s">
        <v>260</v>
      </c>
      <c r="D7" s="544" t="s">
        <v>261</v>
      </c>
      <c r="E7" s="510"/>
      <c r="F7" s="511"/>
      <c r="G7" s="512"/>
      <c r="H7" s="511"/>
      <c r="I7" s="511"/>
      <c r="J7" s="512"/>
      <c r="K7" s="516"/>
      <c r="L7" s="517"/>
      <c r="M7" s="518"/>
      <c r="N7" s="520"/>
      <c r="O7" s="522"/>
      <c r="P7" s="523"/>
      <c r="Q7" s="524"/>
      <c r="R7" s="525"/>
      <c r="S7" s="501" t="s">
        <v>262</v>
      </c>
      <c r="T7" s="504"/>
      <c r="U7" s="545"/>
      <c r="V7" s="501" t="s">
        <v>263</v>
      </c>
      <c r="W7" s="504"/>
      <c r="X7" s="545"/>
      <c r="Y7" s="547" t="s">
        <v>246</v>
      </c>
      <c r="Z7" s="548"/>
      <c r="AA7" s="548"/>
      <c r="AB7" s="548"/>
      <c r="AC7" s="548"/>
      <c r="AD7" s="549"/>
      <c r="AE7" s="537"/>
      <c r="AF7" s="538"/>
      <c r="AG7" s="542"/>
    </row>
    <row r="8" spans="1:33" s="27" customFormat="1" ht="33" customHeight="1" thickBot="1" x14ac:dyDescent="0.3">
      <c r="A8" s="502"/>
      <c r="B8" s="505"/>
      <c r="C8" s="505"/>
      <c r="D8" s="544"/>
      <c r="E8" s="502" t="s">
        <v>235</v>
      </c>
      <c r="F8" s="505" t="s">
        <v>9</v>
      </c>
      <c r="G8" s="550" t="s">
        <v>10</v>
      </c>
      <c r="H8" s="551" t="s">
        <v>235</v>
      </c>
      <c r="I8" s="505" t="s">
        <v>9</v>
      </c>
      <c r="J8" s="550" t="s">
        <v>10</v>
      </c>
      <c r="K8" s="552" t="s">
        <v>235</v>
      </c>
      <c r="L8" s="554" t="s">
        <v>9</v>
      </c>
      <c r="M8" s="556" t="s">
        <v>10</v>
      </c>
      <c r="N8" s="520"/>
      <c r="O8" s="522"/>
      <c r="P8" s="526"/>
      <c r="Q8" s="527"/>
      <c r="R8" s="528"/>
      <c r="S8" s="568"/>
      <c r="T8" s="737"/>
      <c r="U8" s="569"/>
      <c r="V8" s="503"/>
      <c r="W8" s="506"/>
      <c r="X8" s="546"/>
      <c r="Y8" s="532" t="s">
        <v>264</v>
      </c>
      <c r="Z8" s="533"/>
      <c r="AA8" s="534"/>
      <c r="AB8" s="532" t="s">
        <v>265</v>
      </c>
      <c r="AC8" s="533"/>
      <c r="AD8" s="534"/>
      <c r="AE8" s="539"/>
      <c r="AF8" s="540"/>
      <c r="AG8" s="542"/>
    </row>
    <row r="9" spans="1:33" s="27" customFormat="1" ht="36" customHeight="1" thickBot="1" x14ac:dyDescent="0.3">
      <c r="A9" s="568"/>
      <c r="B9" s="737"/>
      <c r="C9" s="737"/>
      <c r="D9" s="738"/>
      <c r="E9" s="503"/>
      <c r="F9" s="506"/>
      <c r="G9" s="546"/>
      <c r="H9" s="761"/>
      <c r="I9" s="737"/>
      <c r="J9" s="569"/>
      <c r="K9" s="553"/>
      <c r="L9" s="555"/>
      <c r="M9" s="557"/>
      <c r="N9" s="520"/>
      <c r="O9" s="522"/>
      <c r="P9" s="113" t="s">
        <v>235</v>
      </c>
      <c r="Q9" s="115" t="s">
        <v>9</v>
      </c>
      <c r="R9" s="779" t="s">
        <v>10</v>
      </c>
      <c r="S9" s="781" t="s">
        <v>235</v>
      </c>
      <c r="T9" s="782" t="s">
        <v>9</v>
      </c>
      <c r="U9" s="783" t="s">
        <v>10</v>
      </c>
      <c r="V9" s="785" t="s">
        <v>235</v>
      </c>
      <c r="W9" s="115" t="s">
        <v>9</v>
      </c>
      <c r="X9" s="114" t="s">
        <v>10</v>
      </c>
      <c r="Y9" s="789" t="s">
        <v>235</v>
      </c>
      <c r="Z9" s="790" t="s">
        <v>9</v>
      </c>
      <c r="AA9" s="791" t="s">
        <v>10</v>
      </c>
      <c r="AB9" s="789" t="s">
        <v>235</v>
      </c>
      <c r="AC9" s="790" t="s">
        <v>9</v>
      </c>
      <c r="AD9" s="791" t="s">
        <v>10</v>
      </c>
      <c r="AE9" s="558" t="s">
        <v>266</v>
      </c>
      <c r="AF9" s="559" t="s">
        <v>267</v>
      </c>
      <c r="AG9" s="543"/>
    </row>
    <row r="10" spans="1:33" ht="36" customHeight="1" x14ac:dyDescent="0.4">
      <c r="A10" s="739">
        <v>1</v>
      </c>
      <c r="B10" s="740" t="s">
        <v>268</v>
      </c>
      <c r="C10" s="741">
        <f>'Quarantine Detail'!C10</f>
        <v>1</v>
      </c>
      <c r="D10" s="742">
        <f>'Quarantine Detail'!D10</f>
        <v>60</v>
      </c>
      <c r="E10" s="46">
        <f>'Quarantine Detail'!W10</f>
        <v>0</v>
      </c>
      <c r="F10" s="44">
        <f>'Quarantine Detail'!X10</f>
        <v>0</v>
      </c>
      <c r="G10" s="62">
        <f t="shared" ref="G10:G22" si="0">SUM(E10:F10)</f>
        <v>0</v>
      </c>
      <c r="H10" s="739">
        <f>'Quarantine Detail'!T10</f>
        <v>549</v>
      </c>
      <c r="I10" s="762">
        <f>'Quarantine Detail'!U10</f>
        <v>3070</v>
      </c>
      <c r="J10" s="763">
        <f t="shared" ref="J10:J22" si="1">SUM(H10:I10)</f>
        <v>3619</v>
      </c>
      <c r="K10" s="756">
        <f>'Home Qurantine'!D7</f>
        <v>71</v>
      </c>
      <c r="L10" s="116">
        <f>'Home Qurantine'!D8</f>
        <v>592</v>
      </c>
      <c r="M10" s="768">
        <f t="shared" ref="M10:M22" si="2">SUM(K10:L10)</f>
        <v>663</v>
      </c>
      <c r="N10" s="739">
        <v>1</v>
      </c>
      <c r="O10" s="763">
        <f>SUM(Isolation!E11:E18)</f>
        <v>142</v>
      </c>
      <c r="P10" s="773">
        <f>SUM(Isolation!X11:X18)</f>
        <v>17</v>
      </c>
      <c r="Q10" s="45">
        <f>SUM(Isolation!Y11:Y18)</f>
        <v>49</v>
      </c>
      <c r="R10" s="780">
        <f t="shared" ref="R10:R22" si="3">SUM(P10:Q10)</f>
        <v>66</v>
      </c>
      <c r="S10" s="784">
        <f>SWAB!C9</f>
        <v>2355</v>
      </c>
      <c r="T10" s="46">
        <f>SWAB!D9</f>
        <v>5114</v>
      </c>
      <c r="U10" s="62">
        <f t="shared" ref="U10:U23" si="4">SUM(S10:T10)</f>
        <v>7469</v>
      </c>
      <c r="V10" s="786">
        <f>SWAB!I9+SWAB!F9</f>
        <v>2256</v>
      </c>
      <c r="W10" s="787">
        <f>SWAB!J9+SWAB!G9</f>
        <v>5213</v>
      </c>
      <c r="X10" s="788">
        <f t="shared" ref="X10:X23" si="5">SUM(V10:W10)</f>
        <v>7469</v>
      </c>
      <c r="Y10" s="792">
        <f>SWAB!I9</f>
        <v>1933</v>
      </c>
      <c r="Z10" s="793">
        <f>SWAB!J9</f>
        <v>4440</v>
      </c>
      <c r="AA10" s="794">
        <f t="shared" ref="AA10:AA23" si="6">SUM(Y10:Z10)</f>
        <v>6373</v>
      </c>
      <c r="AB10" s="801">
        <f>SWAB!F9</f>
        <v>323</v>
      </c>
      <c r="AC10" s="802">
        <f>SWAB!G9</f>
        <v>773</v>
      </c>
      <c r="AD10" s="803">
        <f t="shared" ref="AD10:AD23" si="7">SUM(AB10:AC10)</f>
        <v>1096</v>
      </c>
      <c r="AE10" s="560"/>
      <c r="AF10" s="560"/>
      <c r="AG10" s="562"/>
    </row>
    <row r="11" spans="1:33" ht="27.75" customHeight="1" thickBot="1" x14ac:dyDescent="0.45">
      <c r="A11" s="743">
        <v>3</v>
      </c>
      <c r="B11" s="108" t="s">
        <v>236</v>
      </c>
      <c r="C11" s="49">
        <f>'Quarantine Detail'!C11</f>
        <v>3</v>
      </c>
      <c r="D11" s="744">
        <f>'Quarantine Detail'!D11</f>
        <v>250</v>
      </c>
      <c r="E11" s="50">
        <f>'Quarantine Detail'!W11</f>
        <v>0</v>
      </c>
      <c r="F11" s="49">
        <f>'Quarantine Detail'!X11</f>
        <v>0</v>
      </c>
      <c r="G11" s="51">
        <f t="shared" si="0"/>
        <v>0</v>
      </c>
      <c r="H11" s="743">
        <f>'Quarantine Detail'!T11</f>
        <v>962</v>
      </c>
      <c r="I11" s="50">
        <f>'Quarantine Detail'!U11</f>
        <v>3974</v>
      </c>
      <c r="J11" s="764">
        <f t="shared" si="1"/>
        <v>4936</v>
      </c>
      <c r="K11" s="757">
        <f>'Home Qurantine'!D9</f>
        <v>0</v>
      </c>
      <c r="L11" s="117">
        <f>'Home Qurantine'!D10</f>
        <v>0</v>
      </c>
      <c r="M11" s="768">
        <f t="shared" si="2"/>
        <v>0</v>
      </c>
      <c r="N11" s="743" t="s">
        <v>386</v>
      </c>
      <c r="O11" s="778">
        <f>SUM(Isolation!E19:E21)</f>
        <v>340</v>
      </c>
      <c r="P11" s="50">
        <f>SUM(Isolation!X19:X21)</f>
        <v>0</v>
      </c>
      <c r="Q11" s="48">
        <f>SUM(Isolation!Y19:Y21)</f>
        <v>0</v>
      </c>
      <c r="R11" s="51">
        <f t="shared" si="3"/>
        <v>0</v>
      </c>
      <c r="S11" s="743">
        <f>SWAB!C10</f>
        <v>1096</v>
      </c>
      <c r="T11" s="50">
        <f>SWAB!D10</f>
        <v>2418</v>
      </c>
      <c r="U11" s="62">
        <f t="shared" si="4"/>
        <v>3514</v>
      </c>
      <c r="V11" s="748">
        <f>SWAB!I10+SWAB!F10</f>
        <v>1056</v>
      </c>
      <c r="W11" s="732">
        <f>SWAB!J10+SWAB!G10</f>
        <v>2012</v>
      </c>
      <c r="X11" s="754">
        <f t="shared" si="5"/>
        <v>3068</v>
      </c>
      <c r="Y11" s="795">
        <f>SWAB!I10</f>
        <v>874</v>
      </c>
      <c r="Z11" s="735">
        <f>SWAB!J10</f>
        <v>1543</v>
      </c>
      <c r="AA11" s="796">
        <f t="shared" si="6"/>
        <v>2417</v>
      </c>
      <c r="AB11" s="804">
        <f>SWAB!F10</f>
        <v>182</v>
      </c>
      <c r="AC11" s="230">
        <f>SWAB!G10</f>
        <v>469</v>
      </c>
      <c r="AD11" s="805">
        <f t="shared" si="7"/>
        <v>651</v>
      </c>
      <c r="AE11" s="561"/>
      <c r="AF11" s="561"/>
      <c r="AG11" s="563"/>
    </row>
    <row r="12" spans="1:33" ht="27.75" customHeight="1" x14ac:dyDescent="0.4">
      <c r="A12" s="743">
        <v>4</v>
      </c>
      <c r="B12" s="108" t="s">
        <v>237</v>
      </c>
      <c r="C12" s="49">
        <f>'Quarantine Detail'!C13</f>
        <v>18</v>
      </c>
      <c r="D12" s="744">
        <f>'Quarantine Detail'!D12</f>
        <v>50</v>
      </c>
      <c r="E12" s="50">
        <f>'Quarantine Detail'!W13</f>
        <v>0</v>
      </c>
      <c r="F12" s="49">
        <f>'Quarantine Detail'!X13</f>
        <v>0</v>
      </c>
      <c r="G12" s="51">
        <f t="shared" si="0"/>
        <v>0</v>
      </c>
      <c r="H12" s="743">
        <f>'Quarantine Detail'!T13</f>
        <v>810</v>
      </c>
      <c r="I12" s="50">
        <f>'Quarantine Detail'!U13</f>
        <v>3421</v>
      </c>
      <c r="J12" s="764">
        <f t="shared" si="1"/>
        <v>4231</v>
      </c>
      <c r="K12" s="757">
        <f>'Home Qurantine'!D13</f>
        <v>0</v>
      </c>
      <c r="L12" s="117">
        <f>'Home Qurantine'!D14</f>
        <v>1</v>
      </c>
      <c r="M12" s="768">
        <f t="shared" si="2"/>
        <v>1</v>
      </c>
      <c r="N12" s="743">
        <v>2</v>
      </c>
      <c r="O12" s="778">
        <f>SUM(Isolation!E24:E25)</f>
        <v>50</v>
      </c>
      <c r="P12" s="50">
        <f>SUM(Isolation!X24:X25)</f>
        <v>1</v>
      </c>
      <c r="Q12" s="48">
        <f>SUM(Isolation!Y24:Y25)</f>
        <v>20</v>
      </c>
      <c r="R12" s="51">
        <f t="shared" si="3"/>
        <v>21</v>
      </c>
      <c r="S12" s="743">
        <f>SWAB!C11</f>
        <v>603</v>
      </c>
      <c r="T12" s="50">
        <f>SWAB!D11</f>
        <v>1650</v>
      </c>
      <c r="U12" s="62">
        <f t="shared" si="4"/>
        <v>2253</v>
      </c>
      <c r="V12" s="748">
        <f>SWAB!I11+SWAB!F11</f>
        <v>603</v>
      </c>
      <c r="W12" s="732">
        <f>SWAB!J11+SWAB!G11</f>
        <v>1650</v>
      </c>
      <c r="X12" s="754">
        <f t="shared" si="5"/>
        <v>2253</v>
      </c>
      <c r="Y12" s="795">
        <f>SWAB!I11</f>
        <v>541</v>
      </c>
      <c r="Z12" s="735">
        <f>SWAB!J11</f>
        <v>1461</v>
      </c>
      <c r="AA12" s="796">
        <f t="shared" si="6"/>
        <v>2002</v>
      </c>
      <c r="AB12" s="804">
        <f>SWAB!F11</f>
        <v>62</v>
      </c>
      <c r="AC12" s="230">
        <f>SWAB!G11</f>
        <v>189</v>
      </c>
      <c r="AD12" s="805">
        <f t="shared" si="7"/>
        <v>251</v>
      </c>
      <c r="AE12" s="797">
        <f>Bhansar!F203</f>
        <v>79</v>
      </c>
      <c r="AF12" s="565">
        <f>Bhansar!G203</f>
        <v>37</v>
      </c>
      <c r="AG12" s="563"/>
    </row>
    <row r="13" spans="1:33" ht="27.75" customHeight="1" x14ac:dyDescent="0.4">
      <c r="A13" s="743">
        <v>5</v>
      </c>
      <c r="B13" s="108" t="s">
        <v>238</v>
      </c>
      <c r="C13" s="49">
        <f>'Quarantine Detail'!C14</f>
        <v>2</v>
      </c>
      <c r="D13" s="744">
        <f>'Quarantine Detail'!D13</f>
        <v>325</v>
      </c>
      <c r="E13" s="50">
        <f>'Quarantine Detail'!W14</f>
        <v>0</v>
      </c>
      <c r="F13" s="49">
        <f>'Quarantine Detail'!X14</f>
        <v>0</v>
      </c>
      <c r="G13" s="51">
        <f t="shared" si="0"/>
        <v>0</v>
      </c>
      <c r="H13" s="743">
        <f>'Quarantine Detail'!T14</f>
        <v>691</v>
      </c>
      <c r="I13" s="50">
        <f>'Quarantine Detail'!U14</f>
        <v>3838</v>
      </c>
      <c r="J13" s="764">
        <f t="shared" si="1"/>
        <v>4529</v>
      </c>
      <c r="K13" s="757">
        <f>'Home Qurantine'!D11</f>
        <v>5</v>
      </c>
      <c r="L13" s="117">
        <f>'Home Qurantine'!D12</f>
        <v>27</v>
      </c>
      <c r="M13" s="768">
        <f t="shared" si="2"/>
        <v>32</v>
      </c>
      <c r="N13" s="743">
        <v>1</v>
      </c>
      <c r="O13" s="778">
        <f>SUM(Isolation!E26)</f>
        <v>30</v>
      </c>
      <c r="P13" s="50">
        <f>SUM(Isolation!X26)</f>
        <v>0</v>
      </c>
      <c r="Q13" s="48">
        <f>SUM(Isolation!Y26)</f>
        <v>0</v>
      </c>
      <c r="R13" s="51">
        <f t="shared" si="3"/>
        <v>0</v>
      </c>
      <c r="S13" s="743">
        <f>SWAB!C12</f>
        <v>396</v>
      </c>
      <c r="T13" s="50">
        <f>SWAB!D12</f>
        <v>828</v>
      </c>
      <c r="U13" s="62">
        <f t="shared" si="4"/>
        <v>1224</v>
      </c>
      <c r="V13" s="748">
        <f>SWAB!I12+SWAB!F12</f>
        <v>396</v>
      </c>
      <c r="W13" s="732">
        <f>SWAB!J12+SWAB!G12</f>
        <v>828</v>
      </c>
      <c r="X13" s="754">
        <f t="shared" si="5"/>
        <v>1224</v>
      </c>
      <c r="Y13" s="795">
        <f>SWAB!I12</f>
        <v>358</v>
      </c>
      <c r="Z13" s="735">
        <f>SWAB!J12</f>
        <v>736</v>
      </c>
      <c r="AA13" s="796">
        <f t="shared" si="6"/>
        <v>1094</v>
      </c>
      <c r="AB13" s="804">
        <f>SWAB!F12</f>
        <v>38</v>
      </c>
      <c r="AC13" s="230">
        <f>SWAB!G12</f>
        <v>92</v>
      </c>
      <c r="AD13" s="805">
        <f t="shared" si="7"/>
        <v>130</v>
      </c>
      <c r="AE13" s="798"/>
      <c r="AF13" s="566"/>
      <c r="AG13" s="563"/>
    </row>
    <row r="14" spans="1:33" ht="27.75" customHeight="1" thickBot="1" x14ac:dyDescent="0.45">
      <c r="A14" s="743">
        <v>6</v>
      </c>
      <c r="B14" s="108" t="s">
        <v>269</v>
      </c>
      <c r="C14" s="49">
        <f>'Quarantine Detail'!C16</f>
        <v>1</v>
      </c>
      <c r="D14" s="744">
        <f>'Quarantine Detail'!D14</f>
        <v>150</v>
      </c>
      <c r="E14" s="50">
        <f>'Quarantine Detail'!W16</f>
        <v>0</v>
      </c>
      <c r="F14" s="49">
        <f>'Quarantine Detail'!X16</f>
        <v>0</v>
      </c>
      <c r="G14" s="51">
        <f t="shared" si="0"/>
        <v>0</v>
      </c>
      <c r="H14" s="743">
        <f>'Quarantine Detail'!T16</f>
        <v>920</v>
      </c>
      <c r="I14" s="50">
        <f>'Quarantine Detail'!U16</f>
        <v>3998</v>
      </c>
      <c r="J14" s="764">
        <f t="shared" si="1"/>
        <v>4918</v>
      </c>
      <c r="K14" s="757">
        <f>'Home Qurantine'!D15</f>
        <v>55</v>
      </c>
      <c r="L14" s="117">
        <f>'Home Qurantine'!D16</f>
        <v>361</v>
      </c>
      <c r="M14" s="768">
        <f t="shared" si="2"/>
        <v>416</v>
      </c>
      <c r="N14" s="743">
        <v>1</v>
      </c>
      <c r="O14" s="778">
        <f>SUM(Isolation!E29)</f>
        <v>20</v>
      </c>
      <c r="P14" s="50">
        <f>SUM(Isolation!X29)</f>
        <v>2</v>
      </c>
      <c r="Q14" s="48">
        <f>SUM(Isolation!Y29)</f>
        <v>4</v>
      </c>
      <c r="R14" s="51">
        <f t="shared" si="3"/>
        <v>6</v>
      </c>
      <c r="S14" s="743">
        <f>SWAB!C13</f>
        <v>981</v>
      </c>
      <c r="T14" s="50">
        <f>SWAB!D13</f>
        <v>2473</v>
      </c>
      <c r="U14" s="62">
        <f t="shared" si="4"/>
        <v>3454</v>
      </c>
      <c r="V14" s="748">
        <f>SWAB!I13+SWAB!F13</f>
        <v>969</v>
      </c>
      <c r="W14" s="732">
        <f>SWAB!J13+SWAB!G13</f>
        <v>2424</v>
      </c>
      <c r="X14" s="754">
        <f t="shared" si="5"/>
        <v>3393</v>
      </c>
      <c r="Y14" s="795">
        <f>SWAB!I13</f>
        <v>907</v>
      </c>
      <c r="Z14" s="735">
        <f>SWAB!J13</f>
        <v>2114</v>
      </c>
      <c r="AA14" s="796">
        <f t="shared" si="6"/>
        <v>3021</v>
      </c>
      <c r="AB14" s="804">
        <f>SWAB!F13</f>
        <v>62</v>
      </c>
      <c r="AC14" s="230">
        <f>SWAB!G13</f>
        <v>310</v>
      </c>
      <c r="AD14" s="805">
        <f t="shared" si="7"/>
        <v>372</v>
      </c>
      <c r="AE14" s="799"/>
      <c r="AF14" s="567"/>
      <c r="AG14" s="563"/>
    </row>
    <row r="15" spans="1:33" ht="27.75" customHeight="1" x14ac:dyDescent="0.4">
      <c r="A15" s="743">
        <v>6</v>
      </c>
      <c r="B15" s="108" t="s">
        <v>270</v>
      </c>
      <c r="C15" s="49">
        <f>'Quarantine Detail'!C19</f>
        <v>9</v>
      </c>
      <c r="D15" s="744">
        <f>'Quarantine Detail'!D15</f>
        <v>15</v>
      </c>
      <c r="E15" s="50">
        <f>'Quarantine Detail'!W19</f>
        <v>0</v>
      </c>
      <c r="F15" s="49">
        <f>'Quarantine Detail'!X19</f>
        <v>1</v>
      </c>
      <c r="G15" s="51">
        <f t="shared" si="0"/>
        <v>1</v>
      </c>
      <c r="H15" s="743">
        <f>'Quarantine Detail'!T19</f>
        <v>637</v>
      </c>
      <c r="I15" s="50">
        <f>'Quarantine Detail'!U19</f>
        <v>2482</v>
      </c>
      <c r="J15" s="764">
        <f t="shared" si="1"/>
        <v>3119</v>
      </c>
      <c r="K15" s="757">
        <f>'Home Qurantine'!D17</f>
        <v>90</v>
      </c>
      <c r="L15" s="117">
        <f>'Home Qurantine'!D18</f>
        <v>408</v>
      </c>
      <c r="M15" s="768">
        <f t="shared" si="2"/>
        <v>498</v>
      </c>
      <c r="N15" s="743">
        <v>1</v>
      </c>
      <c r="O15" s="778">
        <f>SUM(Isolation!E32:E34)</f>
        <v>52</v>
      </c>
      <c r="P15" s="50">
        <f>SUM(Isolation!X32:X34)</f>
        <v>3</v>
      </c>
      <c r="Q15" s="48">
        <f>SUM(Isolation!Y32:Y34)</f>
        <v>21</v>
      </c>
      <c r="R15" s="51">
        <f t="shared" si="3"/>
        <v>24</v>
      </c>
      <c r="S15" s="743">
        <f>SWAB!C14</f>
        <v>868</v>
      </c>
      <c r="T15" s="50">
        <f>SWAB!D14</f>
        <v>2452</v>
      </c>
      <c r="U15" s="62">
        <f t="shared" si="4"/>
        <v>3320</v>
      </c>
      <c r="V15" s="748">
        <f>SWAB!I14+SWAB!F14</f>
        <v>778</v>
      </c>
      <c r="W15" s="732">
        <f>SWAB!J14+SWAB!G14</f>
        <v>2280</v>
      </c>
      <c r="X15" s="754">
        <f t="shared" si="5"/>
        <v>3058</v>
      </c>
      <c r="Y15" s="795">
        <f>SWAB!I14</f>
        <v>716</v>
      </c>
      <c r="Z15" s="735">
        <f>SWAB!J14</f>
        <v>2123</v>
      </c>
      <c r="AA15" s="796">
        <f t="shared" si="6"/>
        <v>2839</v>
      </c>
      <c r="AB15" s="804">
        <f>SWAB!F14</f>
        <v>62</v>
      </c>
      <c r="AC15" s="230">
        <f>SWAB!G14</f>
        <v>157</v>
      </c>
      <c r="AD15" s="805">
        <f t="shared" si="7"/>
        <v>219</v>
      </c>
      <c r="AE15" s="800" t="s">
        <v>271</v>
      </c>
      <c r="AF15" s="545"/>
      <c r="AG15" s="563"/>
    </row>
    <row r="16" spans="1:33" ht="27.75" customHeight="1" x14ac:dyDescent="0.4">
      <c r="A16" s="743">
        <v>7</v>
      </c>
      <c r="B16" s="108" t="s">
        <v>239</v>
      </c>
      <c r="C16" s="49">
        <f>'Quarantine Detail'!C21</f>
        <v>1</v>
      </c>
      <c r="D16" s="744">
        <f>'Quarantine Detail'!D16</f>
        <v>100</v>
      </c>
      <c r="E16" s="50">
        <f>'Quarantine Detail'!W21</f>
        <v>0</v>
      </c>
      <c r="F16" s="49">
        <f>'Quarantine Detail'!X21</f>
        <v>0</v>
      </c>
      <c r="G16" s="51">
        <f t="shared" si="0"/>
        <v>0</v>
      </c>
      <c r="H16" s="743">
        <f>'Quarantine Detail'!T21</f>
        <v>697</v>
      </c>
      <c r="I16" s="50">
        <f>'Quarantine Detail'!U21</f>
        <v>2991</v>
      </c>
      <c r="J16" s="764">
        <f t="shared" si="1"/>
        <v>3688</v>
      </c>
      <c r="K16" s="757">
        <f>'Home Qurantine'!D19</f>
        <v>96</v>
      </c>
      <c r="L16" s="117">
        <f>'Home Qurantine'!D20</f>
        <v>289</v>
      </c>
      <c r="M16" s="768">
        <f t="shared" si="2"/>
        <v>385</v>
      </c>
      <c r="N16" s="743">
        <v>1</v>
      </c>
      <c r="O16" s="778">
        <f>SUM(Isolation!E36)</f>
        <v>4</v>
      </c>
      <c r="P16" s="50">
        <f>SUM(Isolation!X31)</f>
        <v>0</v>
      </c>
      <c r="Q16" s="48">
        <f>SUM(Isolation!Y31)</f>
        <v>0</v>
      </c>
      <c r="R16" s="51">
        <f t="shared" si="3"/>
        <v>0</v>
      </c>
      <c r="S16" s="743">
        <f>SWAB!C15</f>
        <v>615</v>
      </c>
      <c r="T16" s="50">
        <f>SWAB!D15</f>
        <v>1565</v>
      </c>
      <c r="U16" s="62">
        <f t="shared" si="4"/>
        <v>2180</v>
      </c>
      <c r="V16" s="748">
        <f>SWAB!I15+SWAB!F15</f>
        <v>602</v>
      </c>
      <c r="W16" s="732">
        <f>SWAB!J15+SWAB!G15</f>
        <v>1439</v>
      </c>
      <c r="X16" s="754">
        <f t="shared" si="5"/>
        <v>2041</v>
      </c>
      <c r="Y16" s="795">
        <f>SWAB!I15</f>
        <v>575</v>
      </c>
      <c r="Z16" s="735">
        <f>SWAB!J15</f>
        <v>1379</v>
      </c>
      <c r="AA16" s="796">
        <f t="shared" si="6"/>
        <v>1954</v>
      </c>
      <c r="AB16" s="804">
        <f>SWAB!F15</f>
        <v>27</v>
      </c>
      <c r="AC16" s="230">
        <f>SWAB!G15</f>
        <v>60</v>
      </c>
      <c r="AD16" s="805">
        <f t="shared" si="7"/>
        <v>87</v>
      </c>
      <c r="AE16" s="551"/>
      <c r="AF16" s="550"/>
      <c r="AG16" s="563"/>
    </row>
    <row r="17" spans="1:33" ht="27.75" customHeight="1" x14ac:dyDescent="0.4">
      <c r="A17" s="743">
        <v>8</v>
      </c>
      <c r="B17" s="108" t="s">
        <v>240</v>
      </c>
      <c r="C17" s="49">
        <f>'Quarantine Detail'!C22</f>
        <v>1</v>
      </c>
      <c r="D17" s="744">
        <f>'Quarantine Detail'!D17</f>
        <v>20</v>
      </c>
      <c r="E17" s="50">
        <f>'Quarantine Detail'!W22</f>
        <v>22</v>
      </c>
      <c r="F17" s="49">
        <f>'Quarantine Detail'!X22</f>
        <v>38</v>
      </c>
      <c r="G17" s="51">
        <f t="shared" si="0"/>
        <v>60</v>
      </c>
      <c r="H17" s="743">
        <f>'Quarantine Detail'!T22</f>
        <v>298</v>
      </c>
      <c r="I17" s="50">
        <f>'Quarantine Detail'!U22</f>
        <v>1672</v>
      </c>
      <c r="J17" s="764">
        <f t="shared" si="1"/>
        <v>1970</v>
      </c>
      <c r="K17" s="757">
        <f>'Home Qurantine'!D21</f>
        <v>32</v>
      </c>
      <c r="L17" s="117">
        <f>'Home Qurantine'!D22</f>
        <v>137</v>
      </c>
      <c r="M17" s="768">
        <f t="shared" si="2"/>
        <v>169</v>
      </c>
      <c r="N17" s="743">
        <v>5</v>
      </c>
      <c r="O17" s="778">
        <f>SUM(Isolation!E37)</f>
        <v>30</v>
      </c>
      <c r="P17" s="50">
        <f>SUM(Isolation!X37)</f>
        <v>0</v>
      </c>
      <c r="Q17" s="48">
        <f>SUM(Isolation!Y37)</f>
        <v>0</v>
      </c>
      <c r="R17" s="51">
        <f t="shared" si="3"/>
        <v>0</v>
      </c>
      <c r="S17" s="743">
        <f>SWAB!C16</f>
        <v>297</v>
      </c>
      <c r="T17" s="50">
        <f>SWAB!D16</f>
        <v>713</v>
      </c>
      <c r="U17" s="62">
        <f t="shared" si="4"/>
        <v>1010</v>
      </c>
      <c r="V17" s="748">
        <f>SWAB!I16+SWAB!F16</f>
        <v>278</v>
      </c>
      <c r="W17" s="732">
        <f>SWAB!J16+SWAB!G16</f>
        <v>677</v>
      </c>
      <c r="X17" s="754">
        <f t="shared" si="5"/>
        <v>955</v>
      </c>
      <c r="Y17" s="795">
        <f>SWAB!I16</f>
        <v>267</v>
      </c>
      <c r="Z17" s="735">
        <f>SWAB!J16</f>
        <v>636</v>
      </c>
      <c r="AA17" s="796">
        <f t="shared" si="6"/>
        <v>903</v>
      </c>
      <c r="AB17" s="804">
        <f>SWAB!F16</f>
        <v>11</v>
      </c>
      <c r="AC17" s="230">
        <f>SWAB!G16</f>
        <v>41</v>
      </c>
      <c r="AD17" s="805">
        <f t="shared" si="7"/>
        <v>52</v>
      </c>
      <c r="AE17" s="551"/>
      <c r="AF17" s="550"/>
      <c r="AG17" s="563"/>
    </row>
    <row r="18" spans="1:33" ht="27.75" customHeight="1" thickBot="1" x14ac:dyDescent="0.45">
      <c r="A18" s="743">
        <v>9</v>
      </c>
      <c r="B18" s="108" t="s">
        <v>251</v>
      </c>
      <c r="C18" s="49">
        <f>'Quarantine Detail'!C12</f>
        <v>5</v>
      </c>
      <c r="D18" s="744">
        <f>'Quarantine Detail'!D18</f>
        <v>35</v>
      </c>
      <c r="E18" s="50">
        <f>'Quarantine Detail'!W12</f>
        <v>0</v>
      </c>
      <c r="F18" s="49">
        <f>'Quarantine Detail'!X12</f>
        <v>0</v>
      </c>
      <c r="G18" s="51">
        <f t="shared" si="0"/>
        <v>0</v>
      </c>
      <c r="H18" s="743">
        <f>'Quarantine Detail'!T12</f>
        <v>135</v>
      </c>
      <c r="I18" s="50">
        <f>'Quarantine Detail'!U12</f>
        <v>1160</v>
      </c>
      <c r="J18" s="764">
        <f t="shared" si="1"/>
        <v>1295</v>
      </c>
      <c r="K18" s="757">
        <f>'Home Qurantine'!D31</f>
        <v>13</v>
      </c>
      <c r="L18" s="117">
        <f>'Home Qurantine'!D32</f>
        <v>141</v>
      </c>
      <c r="M18" s="768">
        <f t="shared" si="2"/>
        <v>154</v>
      </c>
      <c r="N18" s="743">
        <v>2</v>
      </c>
      <c r="O18" s="778">
        <f>SUM(Isolation!E22:E23)</f>
        <v>10</v>
      </c>
      <c r="P18" s="50">
        <f>SUM(Isolation!X22:X23)</f>
        <v>0</v>
      </c>
      <c r="Q18" s="48">
        <f>SUM(Isolation!Y22:Y23)</f>
        <v>0</v>
      </c>
      <c r="R18" s="51">
        <f t="shared" si="3"/>
        <v>0</v>
      </c>
      <c r="S18" s="743">
        <f>SWAB!C17</f>
        <v>88</v>
      </c>
      <c r="T18" s="50">
        <f>SWAB!D17</f>
        <v>306</v>
      </c>
      <c r="U18" s="62">
        <f t="shared" si="4"/>
        <v>394</v>
      </c>
      <c r="V18" s="748">
        <f>SWAB!I17+SWAB!F17</f>
        <v>88</v>
      </c>
      <c r="W18" s="732">
        <f>SWAB!J17+SWAB!G17</f>
        <v>306</v>
      </c>
      <c r="X18" s="754">
        <f t="shared" si="5"/>
        <v>394</v>
      </c>
      <c r="Y18" s="795">
        <f>SWAB!I17</f>
        <v>81</v>
      </c>
      <c r="Z18" s="735">
        <f>SWAB!J17</f>
        <v>287</v>
      </c>
      <c r="AA18" s="796">
        <f t="shared" si="6"/>
        <v>368</v>
      </c>
      <c r="AB18" s="804">
        <f>SWAB!F17</f>
        <v>7</v>
      </c>
      <c r="AC18" s="230">
        <f>SWAB!G17</f>
        <v>19</v>
      </c>
      <c r="AD18" s="805">
        <f t="shared" si="7"/>
        <v>26</v>
      </c>
      <c r="AE18" s="761"/>
      <c r="AF18" s="569"/>
      <c r="AG18" s="563"/>
    </row>
    <row r="19" spans="1:33" ht="27.75" customHeight="1" thickBot="1" x14ac:dyDescent="0.45">
      <c r="A19" s="743">
        <v>10</v>
      </c>
      <c r="B19" s="108" t="s">
        <v>252</v>
      </c>
      <c r="C19" s="49">
        <f>'Quarantine Detail'!C18</f>
        <v>1</v>
      </c>
      <c r="D19" s="744">
        <f>'Quarantine Detail'!D19</f>
        <v>450</v>
      </c>
      <c r="E19" s="50">
        <f>'Quarantine Detail'!W18</f>
        <v>0</v>
      </c>
      <c r="F19" s="49">
        <f>'Quarantine Detail'!X18</f>
        <v>0</v>
      </c>
      <c r="G19" s="51">
        <f t="shared" si="0"/>
        <v>0</v>
      </c>
      <c r="H19" s="743">
        <f>'Quarantine Detail'!T18</f>
        <v>281</v>
      </c>
      <c r="I19" s="50">
        <f>'Quarantine Detail'!U18</f>
        <v>1717</v>
      </c>
      <c r="J19" s="764">
        <f t="shared" si="1"/>
        <v>1998</v>
      </c>
      <c r="K19" s="757">
        <v>2</v>
      </c>
      <c r="L19" s="117">
        <v>5</v>
      </c>
      <c r="M19" s="768">
        <f t="shared" si="2"/>
        <v>7</v>
      </c>
      <c r="N19" s="743">
        <v>1</v>
      </c>
      <c r="O19" s="778">
        <f>SUM(Isolation!E31)</f>
        <v>5</v>
      </c>
      <c r="P19" s="54">
        <f>SUM(Isolation!X31)</f>
        <v>0</v>
      </c>
      <c r="Q19" s="48">
        <f>SUM(Isolation!Y31)</f>
        <v>0</v>
      </c>
      <c r="R19" s="51">
        <f t="shared" si="3"/>
        <v>0</v>
      </c>
      <c r="S19" s="743">
        <f>SWAB!C18</f>
        <v>365</v>
      </c>
      <c r="T19" s="50">
        <f>SWAB!D18</f>
        <v>873</v>
      </c>
      <c r="U19" s="62">
        <f t="shared" si="4"/>
        <v>1238</v>
      </c>
      <c r="V19" s="748">
        <f>SWAB!I18+SWAB!F18</f>
        <v>330</v>
      </c>
      <c r="W19" s="732">
        <f>SWAB!J18+SWAB!G18</f>
        <v>717</v>
      </c>
      <c r="X19" s="754">
        <f t="shared" si="5"/>
        <v>1047</v>
      </c>
      <c r="Y19" s="795">
        <f>SWAB!I18</f>
        <v>311</v>
      </c>
      <c r="Z19" s="735">
        <f>SWAB!J18</f>
        <v>671</v>
      </c>
      <c r="AA19" s="796">
        <f t="shared" si="6"/>
        <v>982</v>
      </c>
      <c r="AB19" s="804">
        <f>SWAB!F18</f>
        <v>19</v>
      </c>
      <c r="AC19" s="230">
        <f>SWAB!G18</f>
        <v>46</v>
      </c>
      <c r="AD19" s="805">
        <f t="shared" si="7"/>
        <v>65</v>
      </c>
      <c r="AE19" s="536" t="s">
        <v>272</v>
      </c>
      <c r="AF19" s="726" t="s">
        <v>273</v>
      </c>
      <c r="AG19" s="563"/>
    </row>
    <row r="20" spans="1:33" ht="27.75" customHeight="1" x14ac:dyDescent="0.4">
      <c r="A20" s="743">
        <v>11</v>
      </c>
      <c r="B20" s="108" t="s">
        <v>274</v>
      </c>
      <c r="C20" s="49">
        <f>'Quarantine Detail'!C15</f>
        <v>1</v>
      </c>
      <c r="D20" s="745">
        <f>'Quarantine Detail'!D20</f>
        <v>250</v>
      </c>
      <c r="E20" s="50">
        <f>'Quarantine Detail'!W15</f>
        <v>0</v>
      </c>
      <c r="F20" s="49">
        <f>'Quarantine Detail'!X15</f>
        <v>0</v>
      </c>
      <c r="G20" s="51">
        <f t="shared" si="0"/>
        <v>0</v>
      </c>
      <c r="H20" s="743">
        <f>'Quarantine Detail'!T15</f>
        <v>565</v>
      </c>
      <c r="I20" s="50">
        <f>'Quarantine Detail'!U15</f>
        <v>2461</v>
      </c>
      <c r="J20" s="764">
        <f t="shared" si="1"/>
        <v>3026</v>
      </c>
      <c r="K20" s="757">
        <f>'Home Qurantine'!D29</f>
        <v>49</v>
      </c>
      <c r="L20" s="117">
        <f>'Home Qurantine'!D30</f>
        <v>181</v>
      </c>
      <c r="M20" s="768">
        <f t="shared" si="2"/>
        <v>230</v>
      </c>
      <c r="N20" s="743">
        <v>1</v>
      </c>
      <c r="O20" s="778">
        <f>SUM(Isolation!E27:E28)</f>
        <v>20</v>
      </c>
      <c r="P20" s="774">
        <f>SUM(Isolation!X27:X28)</f>
        <v>1</v>
      </c>
      <c r="Q20" s="50">
        <f>SUM(Isolation!Y27:Y28)</f>
        <v>1</v>
      </c>
      <c r="R20" s="51">
        <f t="shared" si="3"/>
        <v>2</v>
      </c>
      <c r="S20" s="743">
        <f>SWAB!C19</f>
        <v>362</v>
      </c>
      <c r="T20" s="50">
        <f>SWAB!D19</f>
        <v>650</v>
      </c>
      <c r="U20" s="62">
        <f t="shared" si="4"/>
        <v>1012</v>
      </c>
      <c r="V20" s="748">
        <f>SWAB!I19+SWAB!F19</f>
        <v>313</v>
      </c>
      <c r="W20" s="732">
        <f>SWAB!J19+SWAB!G19</f>
        <v>577</v>
      </c>
      <c r="X20" s="754">
        <f t="shared" si="5"/>
        <v>890</v>
      </c>
      <c r="Y20" s="795">
        <f>SWAB!I19</f>
        <v>287</v>
      </c>
      <c r="Z20" s="735">
        <f>SWAB!J19</f>
        <v>521</v>
      </c>
      <c r="AA20" s="796">
        <f t="shared" si="6"/>
        <v>808</v>
      </c>
      <c r="AB20" s="804">
        <f>SWAB!F19</f>
        <v>26</v>
      </c>
      <c r="AC20" s="230">
        <f>SWAB!G19</f>
        <v>56</v>
      </c>
      <c r="AD20" s="805">
        <f t="shared" si="7"/>
        <v>82</v>
      </c>
      <c r="AE20" s="538"/>
      <c r="AF20" s="727"/>
      <c r="AG20" s="563"/>
    </row>
    <row r="21" spans="1:33" ht="27.75" customHeight="1" thickBot="1" x14ac:dyDescent="0.45">
      <c r="A21" s="746">
        <v>12</v>
      </c>
      <c r="B21" s="109" t="s">
        <v>242</v>
      </c>
      <c r="C21" s="53">
        <f>'Quarantine Detail'!C20</f>
        <v>3</v>
      </c>
      <c r="D21" s="747">
        <f>'Quarantine Detail'!D21</f>
        <v>150</v>
      </c>
      <c r="E21" s="54">
        <f>'Quarantine Detail'!W20</f>
        <v>24</v>
      </c>
      <c r="F21" s="53">
        <f>'Quarantine Detail'!X20</f>
        <v>79</v>
      </c>
      <c r="G21" s="63">
        <f t="shared" si="0"/>
        <v>103</v>
      </c>
      <c r="H21" s="746">
        <f>'Quarantine Detail'!T20</f>
        <v>641</v>
      </c>
      <c r="I21" s="54">
        <f>'Quarantine Detail'!U20</f>
        <v>2201</v>
      </c>
      <c r="J21" s="765">
        <f t="shared" si="1"/>
        <v>2842</v>
      </c>
      <c r="K21" s="758">
        <f>'Home Qurantine'!D25</f>
        <v>99</v>
      </c>
      <c r="L21" s="118">
        <f>'Home Qurantine'!D26</f>
        <v>302</v>
      </c>
      <c r="M21" s="769">
        <f t="shared" si="2"/>
        <v>401</v>
      </c>
      <c r="N21" s="746">
        <v>0</v>
      </c>
      <c r="O21" s="772">
        <f>SUM(Isolation!E35)</f>
        <v>0</v>
      </c>
      <c r="P21" s="775">
        <f>SUM(Isolation!X35)</f>
        <v>0</v>
      </c>
      <c r="Q21" s="54">
        <f>SUM(Isolation!Y35)</f>
        <v>0</v>
      </c>
      <c r="R21" s="63">
        <f t="shared" si="3"/>
        <v>0</v>
      </c>
      <c r="S21" s="746">
        <f>SWAB!C20</f>
        <v>257</v>
      </c>
      <c r="T21" s="54">
        <f>SWAB!D20</f>
        <v>628</v>
      </c>
      <c r="U21" s="724">
        <f t="shared" si="4"/>
        <v>885</v>
      </c>
      <c r="V21" s="748">
        <f>SWAB!I20+SWAB!F20</f>
        <v>239</v>
      </c>
      <c r="W21" s="732">
        <f>SWAB!J20+SWAB!G20</f>
        <v>592</v>
      </c>
      <c r="X21" s="754">
        <f t="shared" si="5"/>
        <v>831</v>
      </c>
      <c r="Y21" s="795">
        <f>SWAB!I20</f>
        <v>234</v>
      </c>
      <c r="Z21" s="735">
        <f>SWAB!J20</f>
        <v>564</v>
      </c>
      <c r="AA21" s="796">
        <f t="shared" si="6"/>
        <v>798</v>
      </c>
      <c r="AB21" s="806">
        <f>SWAB!F20</f>
        <v>5</v>
      </c>
      <c r="AC21" s="725">
        <f>SWAB!G20</f>
        <v>28</v>
      </c>
      <c r="AD21" s="807">
        <f t="shared" si="7"/>
        <v>33</v>
      </c>
      <c r="AE21" s="540"/>
      <c r="AF21" s="727"/>
      <c r="AG21" s="563"/>
    </row>
    <row r="22" spans="1:33" ht="27.75" customHeight="1" x14ac:dyDescent="0.4">
      <c r="A22" s="748">
        <v>13</v>
      </c>
      <c r="B22" s="733" t="s">
        <v>241</v>
      </c>
      <c r="C22" s="732">
        <f>'Quarantine Detail'!C17</f>
        <v>1</v>
      </c>
      <c r="D22" s="749">
        <f>'Quarantine Detail'!D22</f>
        <v>75</v>
      </c>
      <c r="E22" s="736">
        <f>'Quarantine Detail'!W17</f>
        <v>0</v>
      </c>
      <c r="F22" s="732">
        <f>'Quarantine Detail'!X17</f>
        <v>0</v>
      </c>
      <c r="G22" s="754">
        <f t="shared" si="0"/>
        <v>0</v>
      </c>
      <c r="H22" s="748">
        <f>'Quarantine Detail'!T17</f>
        <v>463</v>
      </c>
      <c r="I22" s="732">
        <f>'Quarantine Detail'!U17</f>
        <v>1324</v>
      </c>
      <c r="J22" s="766">
        <f t="shared" si="1"/>
        <v>1787</v>
      </c>
      <c r="K22" s="759">
        <f>'Home Qurantine'!D27</f>
        <v>0</v>
      </c>
      <c r="L22" s="734">
        <f>'Home Qurantine'!D28</f>
        <v>0</v>
      </c>
      <c r="M22" s="770">
        <f t="shared" si="2"/>
        <v>0</v>
      </c>
      <c r="N22" s="748">
        <v>0</v>
      </c>
      <c r="O22" s="766">
        <f>SUM(Isolation!E30)</f>
        <v>0</v>
      </c>
      <c r="P22" s="776">
        <f>SUM(Isolation!X30)</f>
        <v>0</v>
      </c>
      <c r="Q22" s="736">
        <f>SUM(Isolation!Y30)</f>
        <v>0</v>
      </c>
      <c r="R22" s="754">
        <f t="shared" si="3"/>
        <v>0</v>
      </c>
      <c r="S22" s="748">
        <f>SWAB!C21</f>
        <v>46</v>
      </c>
      <c r="T22" s="732">
        <f>SWAB!D21</f>
        <v>170</v>
      </c>
      <c r="U22" s="754">
        <f t="shared" si="4"/>
        <v>216</v>
      </c>
      <c r="V22" s="748">
        <f>SWAB!I21+SWAB!F21</f>
        <v>46</v>
      </c>
      <c r="W22" s="732">
        <f>SWAB!J21+SWAB!G21</f>
        <v>170</v>
      </c>
      <c r="X22" s="754">
        <f t="shared" si="5"/>
        <v>216</v>
      </c>
      <c r="Y22" s="795">
        <f>SWAB!I21</f>
        <v>45</v>
      </c>
      <c r="Z22" s="735">
        <f>SWAB!J21</f>
        <v>161</v>
      </c>
      <c r="AA22" s="796">
        <f t="shared" si="6"/>
        <v>206</v>
      </c>
      <c r="AB22" s="795">
        <f>SWAB!F21</f>
        <v>1</v>
      </c>
      <c r="AC22" s="735">
        <f>SWAB!G21</f>
        <v>9</v>
      </c>
      <c r="AD22" s="796">
        <f t="shared" si="7"/>
        <v>10</v>
      </c>
      <c r="AE22" s="728">
        <f>Bhansar!H203</f>
        <v>142</v>
      </c>
      <c r="AF22" s="570">
        <f>Bhansar!I203</f>
        <v>538</v>
      </c>
      <c r="AG22" s="563"/>
    </row>
    <row r="23" spans="1:33" ht="27.75" customHeight="1" x14ac:dyDescent="0.4">
      <c r="A23" s="748"/>
      <c r="B23" s="733"/>
      <c r="C23" s="732"/>
      <c r="D23" s="749"/>
      <c r="E23" s="736"/>
      <c r="F23" s="732"/>
      <c r="G23" s="754"/>
      <c r="H23" s="748"/>
      <c r="I23" s="732"/>
      <c r="J23" s="766"/>
      <c r="K23" s="759"/>
      <c r="L23" s="734"/>
      <c r="M23" s="770"/>
      <c r="N23" s="748"/>
      <c r="O23" s="766"/>
      <c r="P23" s="776"/>
      <c r="Q23" s="736"/>
      <c r="R23" s="754"/>
      <c r="S23" s="748">
        <f>SWAB!C22</f>
        <v>1627</v>
      </c>
      <c r="T23" s="732">
        <f>SWAB!D22</f>
        <v>352</v>
      </c>
      <c r="U23" s="754">
        <f t="shared" si="4"/>
        <v>1979</v>
      </c>
      <c r="V23" s="748">
        <f>SWAB!I22+SWAB!F22</f>
        <v>1627</v>
      </c>
      <c r="W23" s="732">
        <f>SWAB!J22+SWAB!G22</f>
        <v>352</v>
      </c>
      <c r="X23" s="754">
        <f>SUM(V23:W23)</f>
        <v>1979</v>
      </c>
      <c r="Y23" s="795">
        <f>SWAB!I22</f>
        <v>1627</v>
      </c>
      <c r="Z23" s="735">
        <f>SWAB!J22</f>
        <v>352</v>
      </c>
      <c r="AA23" s="796">
        <f t="shared" si="6"/>
        <v>1979</v>
      </c>
      <c r="AB23" s="795">
        <f>SWAB!F22</f>
        <v>0</v>
      </c>
      <c r="AC23" s="735">
        <f>SWAB!G22</f>
        <v>0</v>
      </c>
      <c r="AD23" s="796">
        <f t="shared" si="7"/>
        <v>0</v>
      </c>
      <c r="AE23" s="729"/>
      <c r="AF23" s="566"/>
      <c r="AG23" s="563"/>
    </row>
    <row r="24" spans="1:33" ht="27.75" customHeight="1" thickBot="1" x14ac:dyDescent="0.45">
      <c r="A24" s="750" t="s">
        <v>10</v>
      </c>
      <c r="B24" s="751"/>
      <c r="C24" s="752">
        <f>SUM(C10:C22)</f>
        <v>47</v>
      </c>
      <c r="D24" s="753">
        <f>SUM(D10:D22)</f>
        <v>1930</v>
      </c>
      <c r="E24" s="730">
        <f>SUM(E10:E22)</f>
        <v>46</v>
      </c>
      <c r="F24" s="56">
        <f>SUM(F10:F22)</f>
        <v>118</v>
      </c>
      <c r="G24" s="755">
        <f>SUM(G10:G22)</f>
        <v>164</v>
      </c>
      <c r="H24" s="767">
        <f>SUM(H10:H22)</f>
        <v>7649</v>
      </c>
      <c r="I24" s="752">
        <f>SUM(I10:I22)</f>
        <v>34309</v>
      </c>
      <c r="J24" s="753">
        <f>SUM(J10:J22)</f>
        <v>41958</v>
      </c>
      <c r="K24" s="760">
        <f>SUM(K10:K22)</f>
        <v>512</v>
      </c>
      <c r="L24" s="731">
        <f>SUM(L10:L22)</f>
        <v>2444</v>
      </c>
      <c r="M24" s="771">
        <f>SUM(M10:M22)</f>
        <v>2956</v>
      </c>
      <c r="N24" s="767">
        <v>12</v>
      </c>
      <c r="O24" s="753">
        <f>SUM(O10:O22)</f>
        <v>703</v>
      </c>
      <c r="P24" s="777">
        <f>SUM(P10:P22)</f>
        <v>24</v>
      </c>
      <c r="Q24" s="730">
        <f>SUM(Q10:Q22)</f>
        <v>95</v>
      </c>
      <c r="R24" s="755">
        <f>SUM(R10:R22)</f>
        <v>119</v>
      </c>
      <c r="S24" s="752">
        <f>SUM(S10:S23)</f>
        <v>9956</v>
      </c>
      <c r="T24" s="752">
        <f>SUM(T10:T23)</f>
        <v>20192</v>
      </c>
      <c r="U24" s="752">
        <f>SUM(U10:U23)</f>
        <v>30148</v>
      </c>
      <c r="V24" s="752">
        <f>SUM(V10:V23)</f>
        <v>9581</v>
      </c>
      <c r="W24" s="752">
        <f>SUM(W10:W23)</f>
        <v>19237</v>
      </c>
      <c r="X24" s="752">
        <f>SUM(X10:X23)</f>
        <v>28818</v>
      </c>
      <c r="Y24" s="752">
        <f>SUM(Y10:Y23)</f>
        <v>8756</v>
      </c>
      <c r="Z24" s="752">
        <f t="shared" ref="V24:AD24" si="8">SUM(Z10:Z23)</f>
        <v>16988</v>
      </c>
      <c r="AA24" s="752">
        <f t="shared" si="8"/>
        <v>25744</v>
      </c>
      <c r="AB24" s="752">
        <f t="shared" si="8"/>
        <v>825</v>
      </c>
      <c r="AC24" s="752">
        <f t="shared" si="8"/>
        <v>2249</v>
      </c>
      <c r="AD24" s="752">
        <f t="shared" si="8"/>
        <v>3074</v>
      </c>
      <c r="AE24" s="571"/>
      <c r="AF24" s="571"/>
      <c r="AG24" s="564"/>
    </row>
    <row r="25" spans="1:33" ht="27.75" customHeight="1" thickBot="1" x14ac:dyDescent="0.55000000000000004">
      <c r="A25" s="119"/>
      <c r="B25" s="119"/>
      <c r="C25" s="120"/>
      <c r="D25" s="120"/>
      <c r="E25" s="120"/>
      <c r="F25" s="119"/>
      <c r="G25" s="119"/>
      <c r="H25" s="120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  <c r="V25" s="119"/>
      <c r="W25" s="119"/>
      <c r="X25" s="119"/>
      <c r="Y25" s="119"/>
      <c r="Z25" s="119"/>
      <c r="AA25" s="119"/>
      <c r="AB25" s="58"/>
      <c r="AC25" s="59"/>
      <c r="AD25" s="59"/>
      <c r="AE25" s="59"/>
      <c r="AF25" s="59"/>
      <c r="AG25" s="59"/>
    </row>
    <row r="26" spans="1:33" s="26" customFormat="1" ht="27.75" customHeight="1" x14ac:dyDescent="0.25">
      <c r="A26" s="172" t="s">
        <v>35</v>
      </c>
      <c r="B26" s="572" t="s">
        <v>275</v>
      </c>
      <c r="C26" s="572"/>
      <c r="D26" s="572"/>
      <c r="E26" s="572"/>
      <c r="F26" s="572"/>
      <c r="G26" s="572"/>
      <c r="H26" s="572"/>
      <c r="I26" s="572"/>
      <c r="J26" s="572"/>
      <c r="K26" s="572"/>
      <c r="L26" s="572"/>
      <c r="M26" s="173" t="s">
        <v>276</v>
      </c>
      <c r="N26" s="60"/>
      <c r="O26" s="573" t="s">
        <v>35</v>
      </c>
      <c r="P26" s="576" t="s">
        <v>1</v>
      </c>
      <c r="Q26" s="577"/>
      <c r="R26" s="577"/>
      <c r="S26" s="578"/>
      <c r="T26" s="585" t="s">
        <v>277</v>
      </c>
      <c r="U26" s="585"/>
      <c r="V26" s="585"/>
      <c r="W26" s="585"/>
      <c r="X26" s="585"/>
      <c r="Y26" s="585"/>
      <c r="Z26" s="587" t="s">
        <v>278</v>
      </c>
      <c r="AA26" s="587"/>
      <c r="AB26" s="588"/>
      <c r="AC26" s="61"/>
      <c r="AD26" s="61"/>
      <c r="AE26" s="61"/>
      <c r="AF26" s="61"/>
      <c r="AG26" s="61"/>
    </row>
    <row r="27" spans="1:33" s="26" customFormat="1" ht="27.75" customHeight="1" x14ac:dyDescent="0.25">
      <c r="A27" s="170">
        <v>1</v>
      </c>
      <c r="B27" s="591" t="s">
        <v>279</v>
      </c>
      <c r="C27" s="591"/>
      <c r="D27" s="591"/>
      <c r="E27" s="591"/>
      <c r="F27" s="591"/>
      <c r="G27" s="591"/>
      <c r="H27" s="591"/>
      <c r="I27" s="591"/>
      <c r="J27" s="591"/>
      <c r="K27" s="591"/>
      <c r="L27" s="591"/>
      <c r="M27" s="171">
        <f>R24</f>
        <v>119</v>
      </c>
      <c r="N27" s="60"/>
      <c r="O27" s="574"/>
      <c r="P27" s="579"/>
      <c r="Q27" s="580"/>
      <c r="R27" s="580"/>
      <c r="S27" s="581"/>
      <c r="T27" s="592" t="s">
        <v>246</v>
      </c>
      <c r="U27" s="592"/>
      <c r="V27" s="592"/>
      <c r="W27" s="592"/>
      <c r="X27" s="592"/>
      <c r="Y27" s="592"/>
      <c r="Z27" s="589"/>
      <c r="AA27" s="589"/>
      <c r="AB27" s="590"/>
      <c r="AC27" s="61"/>
      <c r="AD27" s="61"/>
      <c r="AE27" s="61"/>
      <c r="AF27" s="61"/>
      <c r="AG27" s="61"/>
    </row>
    <row r="28" spans="1:33" s="26" customFormat="1" ht="27.75" customHeight="1" x14ac:dyDescent="0.25">
      <c r="A28" s="170">
        <v>2</v>
      </c>
      <c r="B28" s="591" t="s">
        <v>280</v>
      </c>
      <c r="C28" s="591"/>
      <c r="D28" s="591"/>
      <c r="E28" s="591"/>
      <c r="F28" s="591"/>
      <c r="G28" s="591"/>
      <c r="H28" s="591"/>
      <c r="I28" s="591"/>
      <c r="J28" s="591"/>
      <c r="K28" s="591"/>
      <c r="L28" s="591"/>
      <c r="M28" s="171">
        <f>G24</f>
        <v>164</v>
      </c>
      <c r="N28" s="60"/>
      <c r="O28" s="574"/>
      <c r="P28" s="579"/>
      <c r="Q28" s="580"/>
      <c r="R28" s="580"/>
      <c r="S28" s="581"/>
      <c r="T28" s="593" t="s">
        <v>264</v>
      </c>
      <c r="U28" s="593"/>
      <c r="V28" s="593"/>
      <c r="W28" s="593" t="s">
        <v>265</v>
      </c>
      <c r="X28" s="593"/>
      <c r="Y28" s="593"/>
      <c r="Z28" s="589"/>
      <c r="AA28" s="589"/>
      <c r="AB28" s="590"/>
      <c r="AC28" s="61"/>
      <c r="AD28" s="61"/>
      <c r="AE28" s="61"/>
      <c r="AF28" s="61"/>
      <c r="AG28" s="61"/>
    </row>
    <row r="29" spans="1:33" s="26" customFormat="1" ht="27.75" customHeight="1" x14ac:dyDescent="0.25">
      <c r="A29" s="228">
        <v>3</v>
      </c>
      <c r="B29" s="586" t="s">
        <v>281</v>
      </c>
      <c r="C29" s="586"/>
      <c r="D29" s="586"/>
      <c r="E29" s="586"/>
      <c r="F29" s="586"/>
      <c r="G29" s="586"/>
      <c r="H29" s="586"/>
      <c r="I29" s="586"/>
      <c r="J29" s="586"/>
      <c r="K29" s="586"/>
      <c r="L29" s="586"/>
      <c r="M29" s="229">
        <f>M24</f>
        <v>2956</v>
      </c>
      <c r="N29" s="60"/>
      <c r="O29" s="575"/>
      <c r="P29" s="582"/>
      <c r="Q29" s="583"/>
      <c r="R29" s="583"/>
      <c r="S29" s="584"/>
      <c r="T29" s="111" t="s">
        <v>235</v>
      </c>
      <c r="U29" s="111" t="s">
        <v>9</v>
      </c>
      <c r="V29" s="111" t="s">
        <v>10</v>
      </c>
      <c r="W29" s="111" t="s">
        <v>235</v>
      </c>
      <c r="X29" s="111" t="s">
        <v>9</v>
      </c>
      <c r="Y29" s="111" t="s">
        <v>10</v>
      </c>
      <c r="Z29" s="111" t="s">
        <v>235</v>
      </c>
      <c r="AA29" s="111" t="s">
        <v>9</v>
      </c>
      <c r="AB29" s="112" t="s">
        <v>10</v>
      </c>
      <c r="AC29" s="61"/>
      <c r="AD29" s="61"/>
      <c r="AE29" s="61"/>
      <c r="AF29" s="61"/>
      <c r="AG29" s="61"/>
    </row>
    <row r="30" spans="1:33" s="26" customFormat="1" ht="27.75" customHeight="1" x14ac:dyDescent="0.25">
      <c r="A30" s="170">
        <v>4</v>
      </c>
      <c r="B30" s="591" t="s">
        <v>282</v>
      </c>
      <c r="C30" s="591"/>
      <c r="D30" s="591"/>
      <c r="E30" s="591"/>
      <c r="F30" s="591"/>
      <c r="G30" s="591"/>
      <c r="H30" s="591"/>
      <c r="I30" s="591"/>
      <c r="J30" s="591"/>
      <c r="K30" s="591"/>
      <c r="L30" s="591"/>
      <c r="M30" s="171">
        <v>0</v>
      </c>
      <c r="N30" s="60"/>
      <c r="O30" s="43">
        <v>1</v>
      </c>
      <c r="P30" s="594" t="s">
        <v>22</v>
      </c>
      <c r="Q30" s="595"/>
      <c r="R30" s="595"/>
      <c r="S30" s="596"/>
      <c r="T30" s="44">
        <f>SUM('RDTest Report'!O9)</f>
        <v>817</v>
      </c>
      <c r="U30" s="44">
        <f>SUM('RDTest Report'!P9)</f>
        <v>5478</v>
      </c>
      <c r="V30" s="44">
        <f t="shared" ref="V30:V42" si="9">SUM(T30:U30)</f>
        <v>6295</v>
      </c>
      <c r="W30" s="44">
        <f>SUM('RDTest Report'!R9)</f>
        <v>47</v>
      </c>
      <c r="X30" s="44">
        <f>SUM('RDTest Report'!S9)</f>
        <v>186</v>
      </c>
      <c r="Y30" s="44">
        <f t="shared" ref="Y30:Y42" si="10">SUM(W30:X30)</f>
        <v>233</v>
      </c>
      <c r="Z30" s="44">
        <f t="shared" ref="Z30:Z42" si="11">SUM(T30+W30)</f>
        <v>864</v>
      </c>
      <c r="AA30" s="44">
        <f t="shared" ref="AA30:AA42" si="12">SUM(U30+X30)</f>
        <v>5664</v>
      </c>
      <c r="AB30" s="47">
        <f t="shared" ref="AB30:AB42" si="13">SUM(Z30:AA30)</f>
        <v>6528</v>
      </c>
      <c r="AC30" s="61"/>
      <c r="AD30" s="61"/>
      <c r="AE30" s="61"/>
      <c r="AF30" s="61"/>
      <c r="AG30" s="61"/>
    </row>
    <row r="31" spans="1:33" s="26" customFormat="1" ht="27.75" customHeight="1" x14ac:dyDescent="0.25">
      <c r="A31" s="170">
        <v>5</v>
      </c>
      <c r="B31" s="591" t="s">
        <v>283</v>
      </c>
      <c r="C31" s="591"/>
      <c r="D31" s="591"/>
      <c r="E31" s="591"/>
      <c r="F31" s="591"/>
      <c r="G31" s="591"/>
      <c r="H31" s="591"/>
      <c r="I31" s="591"/>
      <c r="J31" s="591"/>
      <c r="K31" s="591"/>
      <c r="L31" s="591"/>
      <c r="M31" s="171">
        <f>AE12</f>
        <v>79</v>
      </c>
      <c r="N31" s="60"/>
      <c r="O31" s="48">
        <v>2</v>
      </c>
      <c r="P31" s="597" t="s">
        <v>23</v>
      </c>
      <c r="Q31" s="598"/>
      <c r="R31" s="598"/>
      <c r="S31" s="599"/>
      <c r="T31" s="44">
        <f>SUM('RDTest Report'!O10)</f>
        <v>411</v>
      </c>
      <c r="U31" s="44">
        <f>SUM('RDTest Report'!P10)</f>
        <v>2281</v>
      </c>
      <c r="V31" s="44">
        <f t="shared" si="9"/>
        <v>2692</v>
      </c>
      <c r="W31" s="44">
        <f>SUM('RDTest Report'!R10)</f>
        <v>47</v>
      </c>
      <c r="X31" s="44">
        <f>SUM('RDTest Report'!S10)</f>
        <v>192</v>
      </c>
      <c r="Y31" s="44">
        <f t="shared" si="10"/>
        <v>239</v>
      </c>
      <c r="Z31" s="44">
        <f t="shared" si="11"/>
        <v>458</v>
      </c>
      <c r="AA31" s="44">
        <f t="shared" si="12"/>
        <v>2473</v>
      </c>
      <c r="AB31" s="47">
        <f t="shared" si="13"/>
        <v>2931</v>
      </c>
      <c r="AC31" s="61"/>
      <c r="AD31" s="61"/>
      <c r="AE31" s="61"/>
      <c r="AF31" s="61"/>
      <c r="AG31" s="61"/>
    </row>
    <row r="32" spans="1:33" s="26" customFormat="1" ht="27.75" customHeight="1" x14ac:dyDescent="0.25">
      <c r="A32" s="170">
        <v>6</v>
      </c>
      <c r="B32" s="591" t="s">
        <v>284</v>
      </c>
      <c r="C32" s="591"/>
      <c r="D32" s="591"/>
      <c r="E32" s="591"/>
      <c r="F32" s="591"/>
      <c r="G32" s="591"/>
      <c r="H32" s="591"/>
      <c r="I32" s="591"/>
      <c r="J32" s="591"/>
      <c r="K32" s="591"/>
      <c r="L32" s="591"/>
      <c r="M32" s="171">
        <f>AF12</f>
        <v>37</v>
      </c>
      <c r="N32" s="60"/>
      <c r="O32" s="48">
        <v>3</v>
      </c>
      <c r="P32" s="597" t="s">
        <v>25</v>
      </c>
      <c r="Q32" s="598"/>
      <c r="R32" s="598"/>
      <c r="S32" s="599"/>
      <c r="T32" s="44">
        <f>SUM('RDTest Report'!O11)</f>
        <v>654</v>
      </c>
      <c r="U32" s="44">
        <f>SUM('RDTest Report'!P11)</f>
        <v>2956</v>
      </c>
      <c r="V32" s="44">
        <f t="shared" si="9"/>
        <v>3610</v>
      </c>
      <c r="W32" s="44">
        <f>SUM('RDTest Report'!R11)</f>
        <v>107</v>
      </c>
      <c r="X32" s="44">
        <f>SUM('RDTest Report'!S11)</f>
        <v>287</v>
      </c>
      <c r="Y32" s="44">
        <f t="shared" si="10"/>
        <v>394</v>
      </c>
      <c r="Z32" s="44">
        <f t="shared" si="11"/>
        <v>761</v>
      </c>
      <c r="AA32" s="44">
        <f t="shared" si="12"/>
        <v>3243</v>
      </c>
      <c r="AB32" s="47">
        <f t="shared" si="13"/>
        <v>4004</v>
      </c>
      <c r="AC32" s="61"/>
      <c r="AD32" s="61"/>
      <c r="AE32" s="61"/>
      <c r="AF32" s="61"/>
      <c r="AG32" s="61"/>
    </row>
    <row r="33" spans="1:33" s="26" customFormat="1" ht="27.75" customHeight="1" x14ac:dyDescent="0.25">
      <c r="A33" s="170">
        <v>7</v>
      </c>
      <c r="B33" s="591" t="s">
        <v>285</v>
      </c>
      <c r="C33" s="591"/>
      <c r="D33" s="591"/>
      <c r="E33" s="591"/>
      <c r="F33" s="591"/>
      <c r="G33" s="591"/>
      <c r="H33" s="591"/>
      <c r="I33" s="591"/>
      <c r="J33" s="591"/>
      <c r="K33" s="591"/>
      <c r="L33" s="591"/>
      <c r="M33" s="171">
        <f>AE22</f>
        <v>142</v>
      </c>
      <c r="N33" s="60"/>
      <c r="O33" s="48">
        <v>4</v>
      </c>
      <c r="P33" s="597" t="s">
        <v>26</v>
      </c>
      <c r="Q33" s="598"/>
      <c r="R33" s="598"/>
      <c r="S33" s="599"/>
      <c r="T33" s="44">
        <f>SUM('RDTest Report'!O12)</f>
        <v>318</v>
      </c>
      <c r="U33" s="44">
        <f>SUM('RDTest Report'!P12)</f>
        <v>2239</v>
      </c>
      <c r="V33" s="44">
        <f t="shared" si="9"/>
        <v>2557</v>
      </c>
      <c r="W33" s="44">
        <f>SUM('RDTest Report'!R12)</f>
        <v>11</v>
      </c>
      <c r="X33" s="44">
        <f>SUM('RDTest Report'!S12)</f>
        <v>53</v>
      </c>
      <c r="Y33" s="44">
        <f t="shared" si="10"/>
        <v>64</v>
      </c>
      <c r="Z33" s="44">
        <f t="shared" si="11"/>
        <v>329</v>
      </c>
      <c r="AA33" s="44">
        <f t="shared" si="12"/>
        <v>2292</v>
      </c>
      <c r="AB33" s="47">
        <f t="shared" si="13"/>
        <v>2621</v>
      </c>
      <c r="AC33" s="61"/>
      <c r="AD33" s="61"/>
      <c r="AE33" s="61"/>
      <c r="AF33" s="61"/>
      <c r="AG33" s="61"/>
    </row>
    <row r="34" spans="1:33" s="26" customFormat="1" ht="27.75" customHeight="1" x14ac:dyDescent="0.25">
      <c r="A34" s="170">
        <v>8</v>
      </c>
      <c r="B34" s="591" t="s">
        <v>286</v>
      </c>
      <c r="C34" s="591"/>
      <c r="D34" s="591"/>
      <c r="E34" s="591"/>
      <c r="F34" s="591"/>
      <c r="G34" s="591"/>
      <c r="H34" s="591"/>
      <c r="I34" s="591"/>
      <c r="J34" s="591"/>
      <c r="K34" s="591"/>
      <c r="L34" s="591"/>
      <c r="M34" s="171">
        <f>'Positive Case'!D26</f>
        <v>30148</v>
      </c>
      <c r="N34" s="60"/>
      <c r="O34" s="48">
        <v>5</v>
      </c>
      <c r="P34" s="597" t="s">
        <v>28</v>
      </c>
      <c r="Q34" s="598"/>
      <c r="R34" s="598"/>
      <c r="S34" s="599"/>
      <c r="T34" s="44">
        <f>SUM('RDTest Report'!O13)</f>
        <v>654</v>
      </c>
      <c r="U34" s="44">
        <f>SUM('RDTest Report'!P13)</f>
        <v>2661</v>
      </c>
      <c r="V34" s="44">
        <f t="shared" si="9"/>
        <v>3315</v>
      </c>
      <c r="W34" s="44">
        <f>SUM('RDTest Report'!R13)</f>
        <v>51</v>
      </c>
      <c r="X34" s="44">
        <f>SUM('RDTest Report'!S13)</f>
        <v>176</v>
      </c>
      <c r="Y34" s="44">
        <f t="shared" si="10"/>
        <v>227</v>
      </c>
      <c r="Z34" s="44">
        <f t="shared" si="11"/>
        <v>705</v>
      </c>
      <c r="AA34" s="44">
        <f t="shared" si="12"/>
        <v>2837</v>
      </c>
      <c r="AB34" s="47">
        <f t="shared" si="13"/>
        <v>3542</v>
      </c>
      <c r="AC34" s="61"/>
      <c r="AD34" s="61"/>
      <c r="AE34" s="61"/>
      <c r="AF34" s="61"/>
      <c r="AG34" s="61"/>
    </row>
    <row r="35" spans="1:33" s="26" customFormat="1" ht="27.75" customHeight="1" x14ac:dyDescent="0.25">
      <c r="A35" s="170">
        <v>9</v>
      </c>
      <c r="B35" s="591" t="s">
        <v>448</v>
      </c>
      <c r="C35" s="591"/>
      <c r="D35" s="591"/>
      <c r="E35" s="591"/>
      <c r="F35" s="591"/>
      <c r="G35" s="591"/>
      <c r="H35" s="591"/>
      <c r="I35" s="591"/>
      <c r="J35" s="591"/>
      <c r="K35" s="591"/>
      <c r="L35" s="591"/>
      <c r="M35" s="171">
        <f>'Positive Case'!L26</f>
        <v>28818</v>
      </c>
      <c r="N35" s="60"/>
      <c r="O35" s="48">
        <v>6</v>
      </c>
      <c r="P35" s="597" t="s">
        <v>31</v>
      </c>
      <c r="Q35" s="598"/>
      <c r="R35" s="598"/>
      <c r="S35" s="599"/>
      <c r="T35" s="44">
        <f>SUM('RDTest Report'!O14)</f>
        <v>195</v>
      </c>
      <c r="U35" s="44">
        <f>SUM('RDTest Report'!P14)</f>
        <v>853</v>
      </c>
      <c r="V35" s="44">
        <f t="shared" si="9"/>
        <v>1048</v>
      </c>
      <c r="W35" s="44">
        <f>SUM('RDTest Report'!R14)</f>
        <v>5</v>
      </c>
      <c r="X35" s="44">
        <f>SUM('RDTest Report'!S14)</f>
        <v>21</v>
      </c>
      <c r="Y35" s="44">
        <f t="shared" si="10"/>
        <v>26</v>
      </c>
      <c r="Z35" s="44">
        <f t="shared" si="11"/>
        <v>200</v>
      </c>
      <c r="AA35" s="44">
        <f t="shared" si="12"/>
        <v>874</v>
      </c>
      <c r="AB35" s="47">
        <f t="shared" si="13"/>
        <v>1074</v>
      </c>
      <c r="AC35" s="61"/>
      <c r="AD35" s="61"/>
      <c r="AE35" s="61"/>
      <c r="AF35" s="61"/>
      <c r="AG35" s="61"/>
    </row>
    <row r="36" spans="1:33" s="26" customFormat="1" ht="27.75" customHeight="1" x14ac:dyDescent="0.25">
      <c r="A36" s="170">
        <v>10</v>
      </c>
      <c r="B36" s="591" t="s">
        <v>287</v>
      </c>
      <c r="C36" s="591"/>
      <c r="D36" s="591"/>
      <c r="E36" s="591"/>
      <c r="F36" s="591"/>
      <c r="G36" s="591"/>
      <c r="H36" s="591"/>
      <c r="I36" s="591"/>
      <c r="J36" s="591"/>
      <c r="K36" s="591"/>
      <c r="L36" s="591"/>
      <c r="M36" s="171">
        <f>M35-M37</f>
        <v>25744</v>
      </c>
      <c r="N36" s="60"/>
      <c r="O36" s="48">
        <v>7</v>
      </c>
      <c r="P36" s="597" t="s">
        <v>33</v>
      </c>
      <c r="Q36" s="598"/>
      <c r="R36" s="598"/>
      <c r="S36" s="599"/>
      <c r="T36" s="44">
        <f>SUM('RDTest Report'!O15)</f>
        <v>774</v>
      </c>
      <c r="U36" s="44">
        <f>SUM('RDTest Report'!P15)</f>
        <v>2830</v>
      </c>
      <c r="V36" s="44">
        <f t="shared" si="9"/>
        <v>3604</v>
      </c>
      <c r="W36" s="44">
        <f>SUM('RDTest Report'!R15)</f>
        <v>49</v>
      </c>
      <c r="X36" s="44">
        <f>SUM('RDTest Report'!S15)</f>
        <v>225</v>
      </c>
      <c r="Y36" s="44">
        <f t="shared" si="10"/>
        <v>274</v>
      </c>
      <c r="Z36" s="44">
        <f t="shared" si="11"/>
        <v>823</v>
      </c>
      <c r="AA36" s="44">
        <f t="shared" si="12"/>
        <v>3055</v>
      </c>
      <c r="AB36" s="47">
        <f t="shared" si="13"/>
        <v>3878</v>
      </c>
      <c r="AC36" s="61"/>
      <c r="AD36" s="61"/>
      <c r="AE36" s="61"/>
      <c r="AF36" s="61"/>
      <c r="AG36" s="61"/>
    </row>
    <row r="37" spans="1:33" s="26" customFormat="1" ht="27.75" customHeight="1" x14ac:dyDescent="0.25">
      <c r="A37" s="170">
        <v>11</v>
      </c>
      <c r="B37" s="591" t="s">
        <v>288</v>
      </c>
      <c r="C37" s="591"/>
      <c r="D37" s="591"/>
      <c r="E37" s="591"/>
      <c r="F37" s="591"/>
      <c r="G37" s="591"/>
      <c r="H37" s="591"/>
      <c r="I37" s="591"/>
      <c r="J37" s="591"/>
      <c r="K37" s="591"/>
      <c r="L37" s="591"/>
      <c r="M37" s="171">
        <f>'Positive Case'!E22</f>
        <v>3074</v>
      </c>
      <c r="N37" s="60"/>
      <c r="O37" s="48">
        <v>8</v>
      </c>
      <c r="P37" s="597" t="s">
        <v>27</v>
      </c>
      <c r="Q37" s="598"/>
      <c r="R37" s="598"/>
      <c r="S37" s="599"/>
      <c r="T37" s="44">
        <f>SUM('RDTest Report'!O16)</f>
        <v>519</v>
      </c>
      <c r="U37" s="44">
        <f>SUM('RDTest Report'!P16)</f>
        <v>2026</v>
      </c>
      <c r="V37" s="44">
        <f t="shared" si="9"/>
        <v>2545</v>
      </c>
      <c r="W37" s="44">
        <f>SUM('RDTest Report'!R16)</f>
        <v>23</v>
      </c>
      <c r="X37" s="44">
        <f>SUM('RDTest Report'!S16)</f>
        <v>104</v>
      </c>
      <c r="Y37" s="44">
        <f t="shared" si="10"/>
        <v>127</v>
      </c>
      <c r="Z37" s="44">
        <f t="shared" si="11"/>
        <v>542</v>
      </c>
      <c r="AA37" s="44">
        <f t="shared" si="12"/>
        <v>2130</v>
      </c>
      <c r="AB37" s="47">
        <f t="shared" si="13"/>
        <v>2672</v>
      </c>
      <c r="AC37" s="61"/>
      <c r="AD37" s="61"/>
      <c r="AE37" s="61"/>
      <c r="AF37" s="61"/>
      <c r="AG37" s="61"/>
    </row>
    <row r="38" spans="1:33" s="26" customFormat="1" ht="27.75" customHeight="1" x14ac:dyDescent="0.25">
      <c r="A38" s="170">
        <v>12</v>
      </c>
      <c r="B38" s="591" t="s">
        <v>289</v>
      </c>
      <c r="C38" s="591"/>
      <c r="D38" s="591"/>
      <c r="E38" s="591"/>
      <c r="F38" s="591"/>
      <c r="G38" s="591"/>
      <c r="H38" s="591"/>
      <c r="I38" s="591"/>
      <c r="J38" s="591"/>
      <c r="K38" s="591"/>
      <c r="L38" s="591"/>
      <c r="M38" s="171">
        <f>AB43</f>
        <v>33685</v>
      </c>
      <c r="N38" s="60"/>
      <c r="O38" s="48">
        <v>9</v>
      </c>
      <c r="P38" s="597" t="s">
        <v>34</v>
      </c>
      <c r="Q38" s="598"/>
      <c r="R38" s="598"/>
      <c r="S38" s="599"/>
      <c r="T38" s="44">
        <f>SUM('RDTest Report'!O17)</f>
        <v>176</v>
      </c>
      <c r="U38" s="44">
        <f>SUM('RDTest Report'!P17)</f>
        <v>964</v>
      </c>
      <c r="V38" s="44">
        <f t="shared" si="9"/>
        <v>1140</v>
      </c>
      <c r="W38" s="44">
        <f>SUM('RDTest Report'!R17)</f>
        <v>10</v>
      </c>
      <c r="X38" s="44">
        <f>SUM('RDTest Report'!S17)</f>
        <v>73</v>
      </c>
      <c r="Y38" s="44">
        <f t="shared" si="10"/>
        <v>83</v>
      </c>
      <c r="Z38" s="44">
        <f t="shared" si="11"/>
        <v>186</v>
      </c>
      <c r="AA38" s="44">
        <f t="shared" si="12"/>
        <v>1037</v>
      </c>
      <c r="AB38" s="47">
        <f t="shared" si="13"/>
        <v>1223</v>
      </c>
      <c r="AC38" s="61"/>
      <c r="AD38" s="61"/>
      <c r="AE38" s="61"/>
      <c r="AF38" s="61"/>
      <c r="AG38" s="61"/>
    </row>
    <row r="39" spans="1:33" s="26" customFormat="1" ht="27.75" customHeight="1" x14ac:dyDescent="0.25">
      <c r="A39" s="170">
        <v>13</v>
      </c>
      <c r="B39" s="591" t="s">
        <v>290</v>
      </c>
      <c r="C39" s="591"/>
      <c r="D39" s="591"/>
      <c r="E39" s="591"/>
      <c r="F39" s="591"/>
      <c r="G39" s="591"/>
      <c r="H39" s="591"/>
      <c r="I39" s="591"/>
      <c r="J39" s="591"/>
      <c r="K39" s="591"/>
      <c r="L39" s="591"/>
      <c r="M39" s="171">
        <f>V43</f>
        <v>31865</v>
      </c>
      <c r="N39" s="60"/>
      <c r="O39" s="48">
        <v>10</v>
      </c>
      <c r="P39" s="597" t="s">
        <v>29</v>
      </c>
      <c r="Q39" s="598"/>
      <c r="R39" s="598"/>
      <c r="S39" s="599"/>
      <c r="T39" s="44">
        <f>SUM('RDTest Report'!O18)</f>
        <v>72</v>
      </c>
      <c r="U39" s="44">
        <f>SUM('RDTest Report'!P18)</f>
        <v>698</v>
      </c>
      <c r="V39" s="44">
        <f t="shared" si="9"/>
        <v>770</v>
      </c>
      <c r="W39" s="44">
        <f>SUM('RDTest Report'!R18)</f>
        <v>5</v>
      </c>
      <c r="X39" s="44">
        <f>SUM('RDTest Report'!S18)</f>
        <v>25</v>
      </c>
      <c r="Y39" s="44">
        <f t="shared" si="10"/>
        <v>30</v>
      </c>
      <c r="Z39" s="44">
        <f t="shared" si="11"/>
        <v>77</v>
      </c>
      <c r="AA39" s="44">
        <f t="shared" si="12"/>
        <v>723</v>
      </c>
      <c r="AB39" s="47">
        <f t="shared" si="13"/>
        <v>800</v>
      </c>
      <c r="AC39" s="61"/>
      <c r="AD39" s="61"/>
      <c r="AE39" s="61"/>
      <c r="AF39" s="61"/>
      <c r="AG39" s="61"/>
    </row>
    <row r="40" spans="1:33" s="26" customFormat="1" ht="27.75" customHeight="1" x14ac:dyDescent="0.25">
      <c r="A40" s="170">
        <v>14</v>
      </c>
      <c r="B40" s="591" t="s">
        <v>291</v>
      </c>
      <c r="C40" s="591"/>
      <c r="D40" s="591"/>
      <c r="E40" s="591"/>
      <c r="F40" s="591"/>
      <c r="G40" s="591"/>
      <c r="H40" s="591"/>
      <c r="I40" s="591"/>
      <c r="J40" s="591"/>
      <c r="K40" s="591"/>
      <c r="L40" s="591"/>
      <c r="M40" s="171">
        <f>Y43</f>
        <v>1820</v>
      </c>
      <c r="N40" s="60"/>
      <c r="O40" s="48">
        <v>11</v>
      </c>
      <c r="P40" s="597" t="s">
        <v>24</v>
      </c>
      <c r="Q40" s="598"/>
      <c r="R40" s="598"/>
      <c r="S40" s="599"/>
      <c r="T40" s="44">
        <f>SUM('RDTest Report'!O19)</f>
        <v>179</v>
      </c>
      <c r="U40" s="44">
        <f>SUM('RDTest Report'!P19)</f>
        <v>973</v>
      </c>
      <c r="V40" s="44">
        <f t="shared" si="9"/>
        <v>1152</v>
      </c>
      <c r="W40" s="44">
        <f>SUM('RDTest Report'!R19)</f>
        <v>2</v>
      </c>
      <c r="X40" s="44">
        <f>SUM('RDTest Report'!S19)</f>
        <v>6</v>
      </c>
      <c r="Y40" s="44">
        <f t="shared" si="10"/>
        <v>8</v>
      </c>
      <c r="Z40" s="44">
        <f t="shared" si="11"/>
        <v>181</v>
      </c>
      <c r="AA40" s="44">
        <f t="shared" si="12"/>
        <v>979</v>
      </c>
      <c r="AB40" s="47">
        <f t="shared" si="13"/>
        <v>1160</v>
      </c>
      <c r="AC40" s="61"/>
      <c r="AD40" s="61"/>
      <c r="AE40" s="61"/>
      <c r="AF40" s="61"/>
      <c r="AG40" s="61"/>
    </row>
    <row r="41" spans="1:33" s="26" customFormat="1" ht="27.75" customHeight="1" x14ac:dyDescent="0.25">
      <c r="A41" s="170">
        <v>15</v>
      </c>
      <c r="B41" s="591" t="s">
        <v>587</v>
      </c>
      <c r="C41" s="591"/>
      <c r="D41" s="591"/>
      <c r="E41" s="591"/>
      <c r="F41" s="591"/>
      <c r="G41" s="591"/>
      <c r="H41" s="591"/>
      <c r="I41" s="591"/>
      <c r="J41" s="591"/>
      <c r="K41" s="591"/>
      <c r="L41" s="591"/>
      <c r="M41" s="171">
        <f>'Positive Case'!H22+'Positive Case'!K22+'Positive Case'!N22</f>
        <v>398</v>
      </c>
      <c r="N41" s="60"/>
      <c r="O41" s="48">
        <v>12</v>
      </c>
      <c r="P41" s="597" t="s">
        <v>32</v>
      </c>
      <c r="Q41" s="598"/>
      <c r="R41" s="598"/>
      <c r="S41" s="599"/>
      <c r="T41" s="44">
        <f>SUM('RDTest Report'!O20)</f>
        <v>322</v>
      </c>
      <c r="U41" s="44">
        <f>SUM('RDTest Report'!P20)</f>
        <v>1533</v>
      </c>
      <c r="V41" s="44">
        <f t="shared" si="9"/>
        <v>1855</v>
      </c>
      <c r="W41" s="44">
        <f>SUM('RDTest Report'!R20)</f>
        <v>4</v>
      </c>
      <c r="X41" s="44">
        <f>SUM('RDTest Report'!S20)</f>
        <v>33</v>
      </c>
      <c r="Y41" s="44">
        <f t="shared" si="10"/>
        <v>37</v>
      </c>
      <c r="Z41" s="44">
        <f t="shared" si="11"/>
        <v>326</v>
      </c>
      <c r="AA41" s="44">
        <f t="shared" si="12"/>
        <v>1566</v>
      </c>
      <c r="AB41" s="47">
        <f t="shared" si="13"/>
        <v>1892</v>
      </c>
      <c r="AC41" s="61"/>
      <c r="AD41" s="61"/>
      <c r="AE41" s="61"/>
      <c r="AF41" s="61"/>
      <c r="AG41" s="61"/>
    </row>
    <row r="42" spans="1:33" s="26" customFormat="1" ht="27.75" customHeight="1" x14ac:dyDescent="0.25">
      <c r="A42" s="170">
        <v>16</v>
      </c>
      <c r="B42" s="591" t="s">
        <v>308</v>
      </c>
      <c r="C42" s="591"/>
      <c r="D42" s="591"/>
      <c r="E42" s="591"/>
      <c r="F42" s="591"/>
      <c r="G42" s="591"/>
      <c r="H42" s="591"/>
      <c r="I42" s="591"/>
      <c r="J42" s="591"/>
      <c r="K42" s="591"/>
      <c r="L42" s="591"/>
      <c r="M42" s="171">
        <f>'Positive Case'!Q22</f>
        <v>2666</v>
      </c>
      <c r="N42" s="60"/>
      <c r="O42" s="52">
        <v>13</v>
      </c>
      <c r="P42" s="600" t="s">
        <v>30</v>
      </c>
      <c r="Q42" s="601"/>
      <c r="R42" s="601"/>
      <c r="S42" s="602"/>
      <c r="T42" s="44">
        <f>SUM('RDTest Report'!O21)</f>
        <v>144</v>
      </c>
      <c r="U42" s="44">
        <f>SUM('RDTest Report'!P21)</f>
        <v>1138</v>
      </c>
      <c r="V42" s="44">
        <f t="shared" si="9"/>
        <v>1282</v>
      </c>
      <c r="W42" s="44">
        <f>SUM('RDTest Report'!R21)</f>
        <v>19</v>
      </c>
      <c r="X42" s="44">
        <f>SUM('RDTest Report'!S21)</f>
        <v>59</v>
      </c>
      <c r="Y42" s="44">
        <f t="shared" si="10"/>
        <v>78</v>
      </c>
      <c r="Z42" s="44">
        <f t="shared" si="11"/>
        <v>163</v>
      </c>
      <c r="AA42" s="44">
        <f t="shared" si="12"/>
        <v>1197</v>
      </c>
      <c r="AB42" s="47">
        <f t="shared" si="13"/>
        <v>1360</v>
      </c>
      <c r="AC42" s="61"/>
      <c r="AD42" s="61"/>
      <c r="AE42" s="61"/>
      <c r="AF42" s="61"/>
      <c r="AG42" s="61"/>
    </row>
    <row r="43" spans="1:33" s="26" customFormat="1" ht="27.75" customHeight="1" x14ac:dyDescent="0.25">
      <c r="A43" s="170">
        <v>17</v>
      </c>
      <c r="B43" s="591" t="s">
        <v>725</v>
      </c>
      <c r="C43" s="591"/>
      <c r="D43" s="591"/>
      <c r="E43" s="591"/>
      <c r="F43" s="591"/>
      <c r="G43" s="591"/>
      <c r="H43" s="591"/>
      <c r="I43" s="591"/>
      <c r="J43" s="591"/>
      <c r="K43" s="591"/>
      <c r="L43" s="591"/>
      <c r="M43" s="174">
        <f>'Positive Case'!T22</f>
        <v>10</v>
      </c>
      <c r="N43" s="60"/>
      <c r="O43" s="603" t="s">
        <v>10</v>
      </c>
      <c r="P43" s="604"/>
      <c r="Q43" s="604"/>
      <c r="R43" s="604"/>
      <c r="S43" s="605"/>
      <c r="T43" s="55">
        <f t="shared" ref="T43:AB43" si="14">SUM(T30:T42)</f>
        <v>5235</v>
      </c>
      <c r="U43" s="55">
        <f t="shared" si="14"/>
        <v>26630</v>
      </c>
      <c r="V43" s="55">
        <f t="shared" si="14"/>
        <v>31865</v>
      </c>
      <c r="W43" s="55">
        <f t="shared" si="14"/>
        <v>380</v>
      </c>
      <c r="X43" s="55">
        <f t="shared" si="14"/>
        <v>1440</v>
      </c>
      <c r="Y43" s="55">
        <f t="shared" si="14"/>
        <v>1820</v>
      </c>
      <c r="Z43" s="55">
        <f t="shared" si="14"/>
        <v>5615</v>
      </c>
      <c r="AA43" s="55">
        <f t="shared" si="14"/>
        <v>28070</v>
      </c>
      <c r="AB43" s="57">
        <f t="shared" si="14"/>
        <v>33685</v>
      </c>
      <c r="AC43" s="61"/>
      <c r="AD43" s="61"/>
      <c r="AE43" s="61"/>
      <c r="AF43" s="61"/>
      <c r="AG43" s="61"/>
    </row>
    <row r="44" spans="1:33" s="26" customFormat="1" ht="27.75" customHeight="1" x14ac:dyDescent="0.4">
      <c r="A44" s="175">
        <v>18</v>
      </c>
      <c r="B44" s="606" t="s">
        <v>434</v>
      </c>
      <c r="C44" s="606"/>
      <c r="D44" s="606"/>
      <c r="E44" s="606"/>
      <c r="F44" s="606"/>
      <c r="G44" s="606"/>
      <c r="H44" s="606"/>
      <c r="I44" s="606"/>
      <c r="J44" s="606"/>
      <c r="K44" s="606"/>
      <c r="L44" s="606"/>
      <c r="M44" s="174">
        <f>Isolation!AD38</f>
        <v>22</v>
      </c>
      <c r="N44" s="5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</sheetData>
  <mergeCells count="84">
    <mergeCell ref="B42:L42"/>
    <mergeCell ref="P42:S42"/>
    <mergeCell ref="B43:L43"/>
    <mergeCell ref="O43:S43"/>
    <mergeCell ref="B44:L44"/>
    <mergeCell ref="B39:L39"/>
    <mergeCell ref="P39:S39"/>
    <mergeCell ref="B40:L40"/>
    <mergeCell ref="P40:S40"/>
    <mergeCell ref="B41:L41"/>
    <mergeCell ref="P41:S41"/>
    <mergeCell ref="B36:L36"/>
    <mergeCell ref="P36:S36"/>
    <mergeCell ref="B37:L37"/>
    <mergeCell ref="P37:S37"/>
    <mergeCell ref="B38:L38"/>
    <mergeCell ref="P38:S38"/>
    <mergeCell ref="B33:L33"/>
    <mergeCell ref="P33:S33"/>
    <mergeCell ref="B34:L34"/>
    <mergeCell ref="P34:S34"/>
    <mergeCell ref="B35:L35"/>
    <mergeCell ref="P35:S35"/>
    <mergeCell ref="B30:L30"/>
    <mergeCell ref="P30:S30"/>
    <mergeCell ref="B31:L31"/>
    <mergeCell ref="P31:S31"/>
    <mergeCell ref="B32:L32"/>
    <mergeCell ref="P32:S32"/>
    <mergeCell ref="Z26:AB28"/>
    <mergeCell ref="B27:L27"/>
    <mergeCell ref="T27:Y27"/>
    <mergeCell ref="B28:L28"/>
    <mergeCell ref="T28:V28"/>
    <mergeCell ref="W28:Y28"/>
    <mergeCell ref="A24:B24"/>
    <mergeCell ref="B26:L26"/>
    <mergeCell ref="O26:O29"/>
    <mergeCell ref="P26:S29"/>
    <mergeCell ref="T26:Y26"/>
    <mergeCell ref="B29:L29"/>
    <mergeCell ref="AE9:AE11"/>
    <mergeCell ref="AF9:AF11"/>
    <mergeCell ref="AG10:AG24"/>
    <mergeCell ref="AE12:AE14"/>
    <mergeCell ref="AF12:AF14"/>
    <mergeCell ref="AE15:AF18"/>
    <mergeCell ref="AE19:AE21"/>
    <mergeCell ref="AF19:AF21"/>
    <mergeCell ref="AE22:AE24"/>
    <mergeCell ref="AF22:AF24"/>
    <mergeCell ref="AE6:AF8"/>
    <mergeCell ref="AG6:AG9"/>
    <mergeCell ref="C7:C9"/>
    <mergeCell ref="D7:D9"/>
    <mergeCell ref="S7:U8"/>
    <mergeCell ref="V7:X8"/>
    <mergeCell ref="Y7:AD7"/>
    <mergeCell ref="E8:E9"/>
    <mergeCell ref="F8:F9"/>
    <mergeCell ref="G8:G9"/>
    <mergeCell ref="H8:H9"/>
    <mergeCell ref="I8:I9"/>
    <mergeCell ref="J8:J9"/>
    <mergeCell ref="K8:K9"/>
    <mergeCell ref="L8:L9"/>
    <mergeCell ref="M8:M9"/>
    <mergeCell ref="K6:M7"/>
    <mergeCell ref="N6:N9"/>
    <mergeCell ref="O6:O9"/>
    <mergeCell ref="P6:R8"/>
    <mergeCell ref="S6:AD6"/>
    <mergeCell ref="Y8:AA8"/>
    <mergeCell ref="AB8:AD8"/>
    <mergeCell ref="A6:A9"/>
    <mergeCell ref="B6:B9"/>
    <mergeCell ref="C6:D6"/>
    <mergeCell ref="E6:G7"/>
    <mergeCell ref="H6:J7"/>
    <mergeCell ref="A1:AG1"/>
    <mergeCell ref="A2:AG2"/>
    <mergeCell ref="A3:AG3"/>
    <mergeCell ref="A4:AG4"/>
    <mergeCell ref="A5:AG5"/>
  </mergeCells>
  <phoneticPr fontId="1" type="noConversion"/>
  <pageMargins left="0.24" right="0.16" top="0.26" bottom="0.2" header="0.2" footer="0.2"/>
  <pageSetup paperSize="9" scale="4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T234"/>
  <sheetViews>
    <sheetView view="pageBreakPreview" topLeftCell="A15" zoomScale="70" zoomScaleNormal="85" zoomScaleSheetLayoutView="70" workbookViewId="0">
      <selection activeCell="E138" sqref="E138"/>
    </sheetView>
  </sheetViews>
  <sheetFormatPr defaultRowHeight="19.5" x14ac:dyDescent="0.35"/>
  <cols>
    <col min="1" max="1" width="8" style="10" customWidth="1"/>
    <col min="2" max="2" width="25" style="10" customWidth="1"/>
    <col min="3" max="3" width="11" style="24" customWidth="1"/>
    <col min="4" max="4" width="9.42578125" style="24" customWidth="1"/>
    <col min="5" max="6" width="8.85546875" style="24" customWidth="1"/>
    <col min="7" max="7" width="8" style="24" customWidth="1"/>
    <col min="8" max="8" width="9.5703125" style="24" customWidth="1"/>
    <col min="9" max="9" width="8.5703125" style="24" customWidth="1"/>
    <col min="10" max="10" width="7.85546875" style="24" customWidth="1"/>
    <col min="11" max="11" width="9.7109375" style="24" customWidth="1"/>
    <col min="12" max="13" width="8.7109375" style="24" customWidth="1"/>
    <col min="14" max="14" width="8" style="24" customWidth="1"/>
    <col min="15" max="16" width="9.28515625" style="24" customWidth="1"/>
    <col min="17" max="17" width="9.42578125" style="24" customWidth="1"/>
    <col min="18" max="18" width="7.7109375" style="24" customWidth="1"/>
    <col min="19" max="19" width="8.85546875" style="24" customWidth="1"/>
    <col min="20" max="20" width="7.7109375" style="24" customWidth="1"/>
    <col min="21" max="46" width="9.140625" style="10" customWidth="1"/>
    <col min="47" max="16384" width="9.140625" style="10"/>
  </cols>
  <sheetData>
    <row r="1" spans="1:20" s="12" customFormat="1" ht="30" x14ac:dyDescent="0.65">
      <c r="A1" s="607" t="s">
        <v>18</v>
      </c>
      <c r="B1" s="607"/>
      <c r="C1" s="607"/>
      <c r="D1" s="607"/>
      <c r="E1" s="607"/>
      <c r="F1" s="607"/>
      <c r="G1" s="607"/>
      <c r="H1" s="607"/>
      <c r="I1" s="607"/>
      <c r="J1" s="607"/>
      <c r="K1" s="607"/>
      <c r="L1" s="607"/>
      <c r="M1" s="607"/>
      <c r="N1" s="607"/>
      <c r="O1" s="607"/>
      <c r="P1" s="607"/>
      <c r="Q1" s="607"/>
      <c r="R1" s="607"/>
      <c r="S1" s="607"/>
      <c r="T1" s="607"/>
    </row>
    <row r="2" spans="1:20" s="12" customFormat="1" ht="30" x14ac:dyDescent="0.65">
      <c r="A2" s="607" t="s">
        <v>20</v>
      </c>
      <c r="B2" s="607"/>
      <c r="C2" s="607"/>
      <c r="D2" s="607"/>
      <c r="E2" s="607"/>
      <c r="F2" s="607"/>
      <c r="G2" s="607"/>
      <c r="H2" s="607"/>
      <c r="I2" s="607"/>
      <c r="J2" s="607"/>
      <c r="K2" s="607"/>
      <c r="L2" s="607"/>
      <c r="M2" s="607"/>
      <c r="N2" s="607"/>
      <c r="O2" s="607"/>
      <c r="P2" s="607"/>
      <c r="Q2" s="607"/>
      <c r="R2" s="607"/>
      <c r="S2" s="607"/>
      <c r="T2" s="607"/>
    </row>
    <row r="3" spans="1:20" s="12" customFormat="1" ht="30" x14ac:dyDescent="0.65">
      <c r="A3" s="607" t="s">
        <v>19</v>
      </c>
      <c r="B3" s="607"/>
      <c r="C3" s="607"/>
      <c r="D3" s="607"/>
      <c r="E3" s="607"/>
      <c r="F3" s="607"/>
      <c r="G3" s="607"/>
      <c r="H3" s="607"/>
      <c r="I3" s="607"/>
      <c r="J3" s="607"/>
      <c r="K3" s="607"/>
      <c r="L3" s="607"/>
      <c r="M3" s="607"/>
      <c r="N3" s="607"/>
      <c r="O3" s="607"/>
      <c r="P3" s="607"/>
      <c r="Q3" s="607"/>
      <c r="R3" s="607"/>
      <c r="S3" s="607"/>
      <c r="T3" s="607"/>
    </row>
    <row r="4" spans="1:20" s="11" customFormat="1" ht="30" x14ac:dyDescent="0.25">
      <c r="A4" s="608" t="s">
        <v>229</v>
      </c>
      <c r="B4" s="608"/>
      <c r="C4" s="608"/>
      <c r="D4" s="608"/>
      <c r="E4" s="608"/>
      <c r="F4" s="608"/>
      <c r="G4" s="608"/>
      <c r="H4" s="608"/>
      <c r="I4" s="608"/>
      <c r="J4" s="608"/>
      <c r="K4" s="608"/>
      <c r="L4" s="608"/>
      <c r="M4" s="608"/>
      <c r="N4" s="608"/>
      <c r="O4" s="608"/>
      <c r="P4" s="608"/>
      <c r="Q4" s="608"/>
      <c r="R4" s="608"/>
      <c r="S4" s="608"/>
      <c r="T4" s="608"/>
    </row>
    <row r="5" spans="1:20" s="11" customFormat="1" ht="27" customHeight="1" x14ac:dyDescent="0.25">
      <c r="A5" s="609" t="str">
        <f>'Quarantine Detail'!A5</f>
        <v>मिति : २०७७-०७-०१ गते दिउसो ३ बजे सम्म</v>
      </c>
      <c r="B5" s="609"/>
      <c r="C5" s="609"/>
      <c r="D5" s="609"/>
      <c r="E5" s="609"/>
      <c r="F5" s="609"/>
      <c r="G5" s="609"/>
      <c r="H5" s="609"/>
      <c r="I5" s="609"/>
      <c r="J5" s="609"/>
      <c r="K5" s="609"/>
      <c r="L5" s="609"/>
      <c r="M5" s="609"/>
      <c r="N5" s="609"/>
      <c r="O5" s="609"/>
      <c r="P5" s="609"/>
      <c r="Q5" s="609"/>
      <c r="R5" s="609"/>
      <c r="S5" s="609"/>
      <c r="T5" s="609"/>
    </row>
    <row r="6" spans="1:20" s="12" customFormat="1" ht="24.75" customHeight="1" x14ac:dyDescent="0.45">
      <c r="A6" s="610" t="s">
        <v>0</v>
      </c>
      <c r="B6" s="613" t="s">
        <v>1</v>
      </c>
      <c r="C6" s="616" t="s">
        <v>230</v>
      </c>
      <c r="D6" s="617"/>
      <c r="E6" s="617"/>
      <c r="F6" s="617"/>
      <c r="G6" s="617"/>
      <c r="H6" s="618"/>
      <c r="I6" s="616" t="s">
        <v>231</v>
      </c>
      <c r="J6" s="617"/>
      <c r="K6" s="617"/>
      <c r="L6" s="617"/>
      <c r="M6" s="617"/>
      <c r="N6" s="618"/>
      <c r="O6" s="616" t="s">
        <v>232</v>
      </c>
      <c r="P6" s="617"/>
      <c r="Q6" s="617"/>
      <c r="R6" s="617"/>
      <c r="S6" s="617"/>
      <c r="T6" s="618"/>
    </row>
    <row r="7" spans="1:20" s="12" customFormat="1" ht="26.25" x14ac:dyDescent="0.45">
      <c r="A7" s="611"/>
      <c r="B7" s="614"/>
      <c r="C7" s="619" t="s">
        <v>233</v>
      </c>
      <c r="D7" s="620"/>
      <c r="E7" s="621"/>
      <c r="F7" s="619" t="s">
        <v>234</v>
      </c>
      <c r="G7" s="620"/>
      <c r="H7" s="621"/>
      <c r="I7" s="622" t="s">
        <v>233</v>
      </c>
      <c r="J7" s="620"/>
      <c r="K7" s="621"/>
      <c r="L7" s="619" t="s">
        <v>234</v>
      </c>
      <c r="M7" s="620"/>
      <c r="N7" s="621"/>
      <c r="O7" s="619" t="s">
        <v>233</v>
      </c>
      <c r="P7" s="620"/>
      <c r="Q7" s="621"/>
      <c r="R7" s="619" t="s">
        <v>234</v>
      </c>
      <c r="S7" s="620"/>
      <c r="T7" s="621"/>
    </row>
    <row r="8" spans="1:20" s="12" customFormat="1" ht="26.25" x14ac:dyDescent="0.45">
      <c r="A8" s="612"/>
      <c r="B8" s="615"/>
      <c r="C8" s="127" t="s">
        <v>235</v>
      </c>
      <c r="D8" s="128" t="s">
        <v>9</v>
      </c>
      <c r="E8" s="129" t="s">
        <v>10</v>
      </c>
      <c r="F8" s="127" t="s">
        <v>235</v>
      </c>
      <c r="G8" s="128" t="s">
        <v>9</v>
      </c>
      <c r="H8" s="129" t="s">
        <v>10</v>
      </c>
      <c r="I8" s="157" t="s">
        <v>235</v>
      </c>
      <c r="J8" s="159" t="s">
        <v>9</v>
      </c>
      <c r="K8" s="160" t="s">
        <v>10</v>
      </c>
      <c r="L8" s="130" t="s">
        <v>235</v>
      </c>
      <c r="M8" s="128" t="s">
        <v>9</v>
      </c>
      <c r="N8" s="129" t="s">
        <v>10</v>
      </c>
      <c r="O8" s="127" t="s">
        <v>235</v>
      </c>
      <c r="P8" s="128" t="s">
        <v>9</v>
      </c>
      <c r="Q8" s="129" t="s">
        <v>10</v>
      </c>
      <c r="R8" s="127" t="s">
        <v>235</v>
      </c>
      <c r="S8" s="128" t="s">
        <v>9</v>
      </c>
      <c r="T8" s="129" t="s">
        <v>10</v>
      </c>
    </row>
    <row r="9" spans="1:20" s="12" customFormat="1" ht="25.5" x14ac:dyDescent="0.5">
      <c r="A9" s="131">
        <v>1</v>
      </c>
      <c r="B9" s="132" t="s">
        <v>22</v>
      </c>
      <c r="C9" s="133">
        <v>817</v>
      </c>
      <c r="D9" s="134">
        <v>5478</v>
      </c>
      <c r="E9" s="135">
        <f t="shared" ref="E9:E21" si="0">C9+D9</f>
        <v>6295</v>
      </c>
      <c r="F9" s="133">
        <v>47</v>
      </c>
      <c r="G9" s="134">
        <v>186</v>
      </c>
      <c r="H9" s="135">
        <f t="shared" ref="H9:H21" si="1">F9+G9</f>
        <v>233</v>
      </c>
      <c r="I9" s="136">
        <v>0</v>
      </c>
      <c r="J9" s="136">
        <v>0</v>
      </c>
      <c r="K9" s="137">
        <f t="shared" ref="K9:K21" si="2">SUM(I9:J9)</f>
        <v>0</v>
      </c>
      <c r="L9" s="136">
        <v>0</v>
      </c>
      <c r="M9" s="136">
        <v>0</v>
      </c>
      <c r="N9" s="137">
        <f t="shared" ref="N9:N21" si="3">L9+M9</f>
        <v>0</v>
      </c>
      <c r="O9" s="133">
        <f t="shared" ref="O9:O21" si="4">I9+C9</f>
        <v>817</v>
      </c>
      <c r="P9" s="134">
        <f t="shared" ref="P9:P21" si="5">J9+D9</f>
        <v>5478</v>
      </c>
      <c r="Q9" s="135">
        <f t="shared" ref="Q9:Q21" si="6">O9+P9</f>
        <v>6295</v>
      </c>
      <c r="R9" s="133">
        <f t="shared" ref="R9:R21" si="7">L9+F9</f>
        <v>47</v>
      </c>
      <c r="S9" s="134">
        <f t="shared" ref="S9:S21" si="8">M9+G9</f>
        <v>186</v>
      </c>
      <c r="T9" s="135">
        <f t="shared" ref="T9:T21" si="9">R9+S9</f>
        <v>233</v>
      </c>
    </row>
    <row r="10" spans="1:20" s="12" customFormat="1" ht="25.5" x14ac:dyDescent="0.5">
      <c r="A10" s="42">
        <v>2</v>
      </c>
      <c r="B10" s="132" t="s">
        <v>23</v>
      </c>
      <c r="C10" s="123">
        <v>411</v>
      </c>
      <c r="D10" s="138">
        <v>2281</v>
      </c>
      <c r="E10" s="135">
        <f t="shared" si="0"/>
        <v>2692</v>
      </c>
      <c r="F10" s="123">
        <v>47</v>
      </c>
      <c r="G10" s="138">
        <v>192</v>
      </c>
      <c r="H10" s="135">
        <f t="shared" si="1"/>
        <v>239</v>
      </c>
      <c r="I10" s="136">
        <v>0</v>
      </c>
      <c r="J10" s="136">
        <v>0</v>
      </c>
      <c r="K10" s="137">
        <f t="shared" si="2"/>
        <v>0</v>
      </c>
      <c r="L10" s="136">
        <v>0</v>
      </c>
      <c r="M10" s="136">
        <v>0</v>
      </c>
      <c r="N10" s="137">
        <f t="shared" si="3"/>
        <v>0</v>
      </c>
      <c r="O10" s="133">
        <f t="shared" si="4"/>
        <v>411</v>
      </c>
      <c r="P10" s="134">
        <f t="shared" si="5"/>
        <v>2281</v>
      </c>
      <c r="Q10" s="135">
        <f t="shared" si="6"/>
        <v>2692</v>
      </c>
      <c r="R10" s="133">
        <f t="shared" si="7"/>
        <v>47</v>
      </c>
      <c r="S10" s="134">
        <f t="shared" si="8"/>
        <v>192</v>
      </c>
      <c r="T10" s="135">
        <f t="shared" si="9"/>
        <v>239</v>
      </c>
    </row>
    <row r="11" spans="1:20" s="3" customFormat="1" ht="27.75" customHeight="1" x14ac:dyDescent="0.5">
      <c r="A11" s="42">
        <v>3</v>
      </c>
      <c r="B11" s="132" t="s">
        <v>25</v>
      </c>
      <c r="C11" s="123">
        <v>654</v>
      </c>
      <c r="D11" s="138">
        <v>2956</v>
      </c>
      <c r="E11" s="135">
        <f t="shared" si="0"/>
        <v>3610</v>
      </c>
      <c r="F11" s="123">
        <v>107</v>
      </c>
      <c r="G11" s="138">
        <v>287</v>
      </c>
      <c r="H11" s="135">
        <f t="shared" si="1"/>
        <v>394</v>
      </c>
      <c r="I11" s="136">
        <v>0</v>
      </c>
      <c r="J11" s="136">
        <v>0</v>
      </c>
      <c r="K11" s="137">
        <f t="shared" si="2"/>
        <v>0</v>
      </c>
      <c r="L11" s="136">
        <v>0</v>
      </c>
      <c r="M11" s="136">
        <v>0</v>
      </c>
      <c r="N11" s="137">
        <f t="shared" si="3"/>
        <v>0</v>
      </c>
      <c r="O11" s="133">
        <f t="shared" si="4"/>
        <v>654</v>
      </c>
      <c r="P11" s="134">
        <f t="shared" si="5"/>
        <v>2956</v>
      </c>
      <c r="Q11" s="135">
        <f t="shared" si="6"/>
        <v>3610</v>
      </c>
      <c r="R11" s="133">
        <f t="shared" si="7"/>
        <v>107</v>
      </c>
      <c r="S11" s="134">
        <f t="shared" si="8"/>
        <v>287</v>
      </c>
      <c r="T11" s="135">
        <f t="shared" si="9"/>
        <v>394</v>
      </c>
    </row>
    <row r="12" spans="1:20" s="3" customFormat="1" ht="27.75" customHeight="1" x14ac:dyDescent="0.5">
      <c r="A12" s="139">
        <v>4</v>
      </c>
      <c r="B12" s="132" t="s">
        <v>26</v>
      </c>
      <c r="C12" s="123">
        <v>318</v>
      </c>
      <c r="D12" s="138">
        <v>2239</v>
      </c>
      <c r="E12" s="135">
        <f t="shared" si="0"/>
        <v>2557</v>
      </c>
      <c r="F12" s="123">
        <v>11</v>
      </c>
      <c r="G12" s="138">
        <v>53</v>
      </c>
      <c r="H12" s="135">
        <f t="shared" si="1"/>
        <v>64</v>
      </c>
      <c r="I12" s="136">
        <v>0</v>
      </c>
      <c r="J12" s="136">
        <v>0</v>
      </c>
      <c r="K12" s="137">
        <f t="shared" si="2"/>
        <v>0</v>
      </c>
      <c r="L12" s="136">
        <v>0</v>
      </c>
      <c r="M12" s="136">
        <v>0</v>
      </c>
      <c r="N12" s="137">
        <f t="shared" si="3"/>
        <v>0</v>
      </c>
      <c r="O12" s="133">
        <f t="shared" si="4"/>
        <v>318</v>
      </c>
      <c r="P12" s="134">
        <f t="shared" si="5"/>
        <v>2239</v>
      </c>
      <c r="Q12" s="135">
        <f t="shared" si="6"/>
        <v>2557</v>
      </c>
      <c r="R12" s="133">
        <f t="shared" si="7"/>
        <v>11</v>
      </c>
      <c r="S12" s="134">
        <f t="shared" si="8"/>
        <v>53</v>
      </c>
      <c r="T12" s="135">
        <f t="shared" si="9"/>
        <v>64</v>
      </c>
    </row>
    <row r="13" spans="1:20" s="3" customFormat="1" ht="27.75" customHeight="1" x14ac:dyDescent="0.5">
      <c r="A13" s="42">
        <v>5</v>
      </c>
      <c r="B13" s="132" t="s">
        <v>28</v>
      </c>
      <c r="C13" s="123">
        <v>654</v>
      </c>
      <c r="D13" s="138">
        <v>2661</v>
      </c>
      <c r="E13" s="135">
        <f t="shared" si="0"/>
        <v>3315</v>
      </c>
      <c r="F13" s="123">
        <v>51</v>
      </c>
      <c r="G13" s="138">
        <v>176</v>
      </c>
      <c r="H13" s="135">
        <f t="shared" si="1"/>
        <v>227</v>
      </c>
      <c r="I13" s="136">
        <v>0</v>
      </c>
      <c r="J13" s="136">
        <v>0</v>
      </c>
      <c r="K13" s="137">
        <f t="shared" si="2"/>
        <v>0</v>
      </c>
      <c r="L13" s="136">
        <v>0</v>
      </c>
      <c r="M13" s="136">
        <v>0</v>
      </c>
      <c r="N13" s="137">
        <f t="shared" si="3"/>
        <v>0</v>
      </c>
      <c r="O13" s="133">
        <f t="shared" si="4"/>
        <v>654</v>
      </c>
      <c r="P13" s="134">
        <f t="shared" si="5"/>
        <v>2661</v>
      </c>
      <c r="Q13" s="135">
        <f t="shared" si="6"/>
        <v>3315</v>
      </c>
      <c r="R13" s="133">
        <f t="shared" si="7"/>
        <v>51</v>
      </c>
      <c r="S13" s="134">
        <f t="shared" si="8"/>
        <v>176</v>
      </c>
      <c r="T13" s="135">
        <f t="shared" si="9"/>
        <v>227</v>
      </c>
    </row>
    <row r="14" spans="1:20" s="3" customFormat="1" ht="27.75" customHeight="1" x14ac:dyDescent="0.5">
      <c r="A14" s="42">
        <v>6</v>
      </c>
      <c r="B14" s="132" t="s">
        <v>31</v>
      </c>
      <c r="C14" s="123">
        <v>195</v>
      </c>
      <c r="D14" s="138">
        <v>853</v>
      </c>
      <c r="E14" s="135">
        <f t="shared" si="0"/>
        <v>1048</v>
      </c>
      <c r="F14" s="123">
        <v>5</v>
      </c>
      <c r="G14" s="138">
        <v>21</v>
      </c>
      <c r="H14" s="135">
        <f t="shared" si="1"/>
        <v>26</v>
      </c>
      <c r="I14" s="136">
        <v>0</v>
      </c>
      <c r="J14" s="136">
        <v>0</v>
      </c>
      <c r="K14" s="137">
        <f t="shared" si="2"/>
        <v>0</v>
      </c>
      <c r="L14" s="136">
        <v>0</v>
      </c>
      <c r="M14" s="136">
        <v>0</v>
      </c>
      <c r="N14" s="137">
        <f t="shared" si="3"/>
        <v>0</v>
      </c>
      <c r="O14" s="133">
        <f t="shared" si="4"/>
        <v>195</v>
      </c>
      <c r="P14" s="134">
        <f t="shared" si="5"/>
        <v>853</v>
      </c>
      <c r="Q14" s="135">
        <f t="shared" si="6"/>
        <v>1048</v>
      </c>
      <c r="R14" s="133">
        <f t="shared" si="7"/>
        <v>5</v>
      </c>
      <c r="S14" s="134">
        <f t="shared" si="8"/>
        <v>21</v>
      </c>
      <c r="T14" s="135">
        <f t="shared" si="9"/>
        <v>26</v>
      </c>
    </row>
    <row r="15" spans="1:20" s="3" customFormat="1" ht="27.75" customHeight="1" x14ac:dyDescent="0.5">
      <c r="A15" s="42">
        <v>7</v>
      </c>
      <c r="B15" s="132" t="s">
        <v>33</v>
      </c>
      <c r="C15" s="123">
        <v>774</v>
      </c>
      <c r="D15" s="138">
        <v>2830</v>
      </c>
      <c r="E15" s="135">
        <f t="shared" si="0"/>
        <v>3604</v>
      </c>
      <c r="F15" s="123">
        <v>49</v>
      </c>
      <c r="G15" s="138">
        <v>225</v>
      </c>
      <c r="H15" s="135">
        <f t="shared" si="1"/>
        <v>274</v>
      </c>
      <c r="I15" s="136">
        <v>0</v>
      </c>
      <c r="J15" s="136">
        <v>0</v>
      </c>
      <c r="K15" s="137">
        <f t="shared" si="2"/>
        <v>0</v>
      </c>
      <c r="L15" s="136">
        <v>0</v>
      </c>
      <c r="M15" s="136">
        <v>0</v>
      </c>
      <c r="N15" s="137">
        <f t="shared" si="3"/>
        <v>0</v>
      </c>
      <c r="O15" s="133">
        <f t="shared" si="4"/>
        <v>774</v>
      </c>
      <c r="P15" s="134">
        <f t="shared" si="5"/>
        <v>2830</v>
      </c>
      <c r="Q15" s="135">
        <f t="shared" si="6"/>
        <v>3604</v>
      </c>
      <c r="R15" s="133">
        <f t="shared" si="7"/>
        <v>49</v>
      </c>
      <c r="S15" s="134">
        <f t="shared" si="8"/>
        <v>225</v>
      </c>
      <c r="T15" s="135">
        <f t="shared" si="9"/>
        <v>274</v>
      </c>
    </row>
    <row r="16" spans="1:20" s="3" customFormat="1" ht="27.75" customHeight="1" x14ac:dyDescent="0.5">
      <c r="A16" s="139">
        <v>8</v>
      </c>
      <c r="B16" s="132" t="s">
        <v>27</v>
      </c>
      <c r="C16" s="123">
        <v>519</v>
      </c>
      <c r="D16" s="138">
        <v>2026</v>
      </c>
      <c r="E16" s="135">
        <f t="shared" si="0"/>
        <v>2545</v>
      </c>
      <c r="F16" s="123">
        <v>23</v>
      </c>
      <c r="G16" s="138">
        <v>104</v>
      </c>
      <c r="H16" s="135">
        <f t="shared" si="1"/>
        <v>127</v>
      </c>
      <c r="I16" s="136">
        <v>0</v>
      </c>
      <c r="J16" s="136">
        <v>0</v>
      </c>
      <c r="K16" s="137">
        <f t="shared" si="2"/>
        <v>0</v>
      </c>
      <c r="L16" s="136">
        <v>0</v>
      </c>
      <c r="M16" s="136">
        <v>0</v>
      </c>
      <c r="N16" s="137">
        <f t="shared" si="3"/>
        <v>0</v>
      </c>
      <c r="O16" s="133">
        <f t="shared" si="4"/>
        <v>519</v>
      </c>
      <c r="P16" s="134">
        <f t="shared" si="5"/>
        <v>2026</v>
      </c>
      <c r="Q16" s="135">
        <f t="shared" si="6"/>
        <v>2545</v>
      </c>
      <c r="R16" s="133">
        <f t="shared" si="7"/>
        <v>23</v>
      </c>
      <c r="S16" s="134">
        <f t="shared" si="8"/>
        <v>104</v>
      </c>
      <c r="T16" s="135">
        <f t="shared" si="9"/>
        <v>127</v>
      </c>
    </row>
    <row r="17" spans="1:20" s="3" customFormat="1" ht="27.75" customHeight="1" x14ac:dyDescent="0.5">
      <c r="A17" s="42">
        <v>9</v>
      </c>
      <c r="B17" s="140" t="s">
        <v>34</v>
      </c>
      <c r="C17" s="123">
        <v>176</v>
      </c>
      <c r="D17" s="138">
        <v>964</v>
      </c>
      <c r="E17" s="135">
        <f t="shared" si="0"/>
        <v>1140</v>
      </c>
      <c r="F17" s="123">
        <v>10</v>
      </c>
      <c r="G17" s="138">
        <v>73</v>
      </c>
      <c r="H17" s="135">
        <f t="shared" si="1"/>
        <v>83</v>
      </c>
      <c r="I17" s="136">
        <v>0</v>
      </c>
      <c r="J17" s="136">
        <v>0</v>
      </c>
      <c r="K17" s="137">
        <f t="shared" si="2"/>
        <v>0</v>
      </c>
      <c r="L17" s="136">
        <v>0</v>
      </c>
      <c r="M17" s="136">
        <v>0</v>
      </c>
      <c r="N17" s="137">
        <f t="shared" si="3"/>
        <v>0</v>
      </c>
      <c r="O17" s="133">
        <f t="shared" si="4"/>
        <v>176</v>
      </c>
      <c r="P17" s="134">
        <f t="shared" si="5"/>
        <v>964</v>
      </c>
      <c r="Q17" s="135">
        <f t="shared" si="6"/>
        <v>1140</v>
      </c>
      <c r="R17" s="133">
        <f t="shared" si="7"/>
        <v>10</v>
      </c>
      <c r="S17" s="134">
        <f t="shared" si="8"/>
        <v>73</v>
      </c>
      <c r="T17" s="135">
        <f t="shared" si="9"/>
        <v>83</v>
      </c>
    </row>
    <row r="18" spans="1:20" s="3" customFormat="1" ht="27.75" customHeight="1" x14ac:dyDescent="0.5">
      <c r="A18" s="139">
        <v>10</v>
      </c>
      <c r="B18" s="132" t="s">
        <v>29</v>
      </c>
      <c r="C18" s="123">
        <v>72</v>
      </c>
      <c r="D18" s="138">
        <v>698</v>
      </c>
      <c r="E18" s="135">
        <f t="shared" si="0"/>
        <v>770</v>
      </c>
      <c r="F18" s="123">
        <v>5</v>
      </c>
      <c r="G18" s="138">
        <v>25</v>
      </c>
      <c r="H18" s="135">
        <f t="shared" si="1"/>
        <v>30</v>
      </c>
      <c r="I18" s="136">
        <v>0</v>
      </c>
      <c r="J18" s="136">
        <v>0</v>
      </c>
      <c r="K18" s="137">
        <f t="shared" si="2"/>
        <v>0</v>
      </c>
      <c r="L18" s="136">
        <v>0</v>
      </c>
      <c r="M18" s="136">
        <v>0</v>
      </c>
      <c r="N18" s="137">
        <f t="shared" si="3"/>
        <v>0</v>
      </c>
      <c r="O18" s="133">
        <f t="shared" si="4"/>
        <v>72</v>
      </c>
      <c r="P18" s="134">
        <f t="shared" si="5"/>
        <v>698</v>
      </c>
      <c r="Q18" s="135">
        <f t="shared" si="6"/>
        <v>770</v>
      </c>
      <c r="R18" s="133">
        <f t="shared" si="7"/>
        <v>5</v>
      </c>
      <c r="S18" s="134">
        <f t="shared" si="8"/>
        <v>25</v>
      </c>
      <c r="T18" s="135">
        <f t="shared" si="9"/>
        <v>30</v>
      </c>
    </row>
    <row r="19" spans="1:20" s="3" customFormat="1" ht="27.75" customHeight="1" x14ac:dyDescent="0.5">
      <c r="A19" s="42">
        <v>11</v>
      </c>
      <c r="B19" s="132" t="s">
        <v>24</v>
      </c>
      <c r="C19" s="123">
        <v>179</v>
      </c>
      <c r="D19" s="138">
        <v>973</v>
      </c>
      <c r="E19" s="135">
        <f t="shared" si="0"/>
        <v>1152</v>
      </c>
      <c r="F19" s="123">
        <v>2</v>
      </c>
      <c r="G19" s="138">
        <v>6</v>
      </c>
      <c r="H19" s="135">
        <f t="shared" si="1"/>
        <v>8</v>
      </c>
      <c r="I19" s="136">
        <v>0</v>
      </c>
      <c r="J19" s="136">
        <v>0</v>
      </c>
      <c r="K19" s="137">
        <f t="shared" si="2"/>
        <v>0</v>
      </c>
      <c r="L19" s="136">
        <v>0</v>
      </c>
      <c r="M19" s="136">
        <v>0</v>
      </c>
      <c r="N19" s="137">
        <f t="shared" si="3"/>
        <v>0</v>
      </c>
      <c r="O19" s="133">
        <f t="shared" si="4"/>
        <v>179</v>
      </c>
      <c r="P19" s="134">
        <f t="shared" si="5"/>
        <v>973</v>
      </c>
      <c r="Q19" s="135">
        <f t="shared" si="6"/>
        <v>1152</v>
      </c>
      <c r="R19" s="133">
        <f t="shared" si="7"/>
        <v>2</v>
      </c>
      <c r="S19" s="134">
        <f t="shared" si="8"/>
        <v>6</v>
      </c>
      <c r="T19" s="135">
        <f t="shared" si="9"/>
        <v>8</v>
      </c>
    </row>
    <row r="20" spans="1:20" s="12" customFormat="1" ht="27.75" customHeight="1" x14ac:dyDescent="0.5">
      <c r="A20" s="42">
        <v>12</v>
      </c>
      <c r="B20" s="132" t="s">
        <v>32</v>
      </c>
      <c r="C20" s="123">
        <v>322</v>
      </c>
      <c r="D20" s="122">
        <v>1533</v>
      </c>
      <c r="E20" s="135">
        <f t="shared" si="0"/>
        <v>1855</v>
      </c>
      <c r="F20" s="123">
        <v>4</v>
      </c>
      <c r="G20" s="138">
        <v>33</v>
      </c>
      <c r="H20" s="135">
        <f t="shared" si="1"/>
        <v>37</v>
      </c>
      <c r="I20" s="136">
        <v>0</v>
      </c>
      <c r="J20" s="136">
        <v>0</v>
      </c>
      <c r="K20" s="137">
        <f t="shared" si="2"/>
        <v>0</v>
      </c>
      <c r="L20" s="136">
        <v>0</v>
      </c>
      <c r="M20" s="136">
        <v>0</v>
      </c>
      <c r="N20" s="137">
        <f t="shared" si="3"/>
        <v>0</v>
      </c>
      <c r="O20" s="133">
        <f t="shared" si="4"/>
        <v>322</v>
      </c>
      <c r="P20" s="134">
        <f t="shared" si="5"/>
        <v>1533</v>
      </c>
      <c r="Q20" s="135">
        <f t="shared" si="6"/>
        <v>1855</v>
      </c>
      <c r="R20" s="133">
        <f t="shared" si="7"/>
        <v>4</v>
      </c>
      <c r="S20" s="134">
        <f t="shared" si="8"/>
        <v>33</v>
      </c>
      <c r="T20" s="135">
        <f t="shared" si="9"/>
        <v>37</v>
      </c>
    </row>
    <row r="21" spans="1:20" s="12" customFormat="1" ht="27.75" customHeight="1" x14ac:dyDescent="0.5">
      <c r="A21" s="42">
        <v>13</v>
      </c>
      <c r="B21" s="132" t="s">
        <v>30</v>
      </c>
      <c r="C21" s="124">
        <v>144</v>
      </c>
      <c r="D21" s="141">
        <v>1138</v>
      </c>
      <c r="E21" s="135">
        <f t="shared" si="0"/>
        <v>1282</v>
      </c>
      <c r="F21" s="142">
        <v>19</v>
      </c>
      <c r="G21" s="143">
        <v>59</v>
      </c>
      <c r="H21" s="135">
        <f t="shared" si="1"/>
        <v>78</v>
      </c>
      <c r="I21" s="136">
        <v>0</v>
      </c>
      <c r="J21" s="136">
        <v>0</v>
      </c>
      <c r="K21" s="137">
        <f t="shared" si="2"/>
        <v>0</v>
      </c>
      <c r="L21" s="136">
        <v>0</v>
      </c>
      <c r="M21" s="136">
        <v>0</v>
      </c>
      <c r="N21" s="137">
        <f t="shared" si="3"/>
        <v>0</v>
      </c>
      <c r="O21" s="133">
        <f t="shared" si="4"/>
        <v>144</v>
      </c>
      <c r="P21" s="134">
        <f t="shared" si="5"/>
        <v>1138</v>
      </c>
      <c r="Q21" s="135">
        <f t="shared" si="6"/>
        <v>1282</v>
      </c>
      <c r="R21" s="133">
        <f t="shared" si="7"/>
        <v>19</v>
      </c>
      <c r="S21" s="134">
        <f t="shared" si="8"/>
        <v>59</v>
      </c>
      <c r="T21" s="135">
        <f t="shared" si="9"/>
        <v>78</v>
      </c>
    </row>
    <row r="22" spans="1:20" s="12" customFormat="1" ht="27.75" customHeight="1" x14ac:dyDescent="0.45">
      <c r="A22" s="623" t="s">
        <v>10</v>
      </c>
      <c r="B22" s="624"/>
      <c r="C22" s="126">
        <f t="shared" ref="C22:T22" si="10">SUM(C9:C21)</f>
        <v>5235</v>
      </c>
      <c r="D22" s="110">
        <f t="shared" si="10"/>
        <v>26630</v>
      </c>
      <c r="E22" s="125">
        <f t="shared" si="10"/>
        <v>31865</v>
      </c>
      <c r="F22" s="126">
        <f t="shared" si="10"/>
        <v>380</v>
      </c>
      <c r="G22" s="110">
        <f t="shared" si="10"/>
        <v>1440</v>
      </c>
      <c r="H22" s="125">
        <f t="shared" si="10"/>
        <v>1820</v>
      </c>
      <c r="I22" s="126">
        <f t="shared" si="10"/>
        <v>0</v>
      </c>
      <c r="J22" s="110">
        <f t="shared" si="10"/>
        <v>0</v>
      </c>
      <c r="K22" s="125">
        <f t="shared" si="10"/>
        <v>0</v>
      </c>
      <c r="L22" s="126">
        <f t="shared" si="10"/>
        <v>0</v>
      </c>
      <c r="M22" s="110">
        <f t="shared" si="10"/>
        <v>0</v>
      </c>
      <c r="N22" s="125">
        <f t="shared" si="10"/>
        <v>0</v>
      </c>
      <c r="O22" s="126">
        <f t="shared" si="10"/>
        <v>5235</v>
      </c>
      <c r="P22" s="110">
        <f t="shared" si="10"/>
        <v>26630</v>
      </c>
      <c r="Q22" s="125">
        <f t="shared" si="10"/>
        <v>31865</v>
      </c>
      <c r="R22" s="126">
        <f t="shared" si="10"/>
        <v>380</v>
      </c>
      <c r="S22" s="110">
        <f t="shared" si="10"/>
        <v>1440</v>
      </c>
      <c r="T22" s="125">
        <f t="shared" si="10"/>
        <v>1820</v>
      </c>
    </row>
    <row r="23" spans="1:20" s="12" customFormat="1" ht="27.75" customHeight="1" x14ac:dyDescent="0.45">
      <c r="A23" s="625" t="s">
        <v>243</v>
      </c>
      <c r="B23" s="626"/>
      <c r="C23" s="629" t="s">
        <v>244</v>
      </c>
      <c r="D23" s="630"/>
      <c r="E23" s="630"/>
      <c r="F23" s="630"/>
      <c r="G23" s="630"/>
      <c r="H23" s="631"/>
      <c r="I23" s="629" t="s">
        <v>245</v>
      </c>
      <c r="J23" s="630"/>
      <c r="K23" s="630"/>
      <c r="L23" s="630"/>
      <c r="M23" s="630"/>
      <c r="N23" s="631"/>
      <c r="O23" s="629" t="s">
        <v>42</v>
      </c>
      <c r="P23" s="630"/>
      <c r="Q23" s="630"/>
      <c r="R23" s="630"/>
      <c r="S23" s="630"/>
      <c r="T23" s="631"/>
    </row>
    <row r="24" spans="1:20" s="13" customFormat="1" ht="27.75" customHeight="1" x14ac:dyDescent="0.25">
      <c r="A24" s="625"/>
      <c r="B24" s="626"/>
      <c r="C24" s="154" t="s">
        <v>246</v>
      </c>
      <c r="D24" s="632" t="s">
        <v>233</v>
      </c>
      <c r="E24" s="633"/>
      <c r="F24" s="632" t="s">
        <v>234</v>
      </c>
      <c r="G24" s="633"/>
      <c r="H24" s="84" t="s">
        <v>10</v>
      </c>
      <c r="I24" s="154" t="s">
        <v>246</v>
      </c>
      <c r="J24" s="632" t="s">
        <v>233</v>
      </c>
      <c r="K24" s="633"/>
      <c r="L24" s="632" t="s">
        <v>234</v>
      </c>
      <c r="M24" s="633"/>
      <c r="N24" s="84" t="s">
        <v>10</v>
      </c>
      <c r="O24" s="154" t="s">
        <v>246</v>
      </c>
      <c r="P24" s="632" t="s">
        <v>233</v>
      </c>
      <c r="Q24" s="633"/>
      <c r="R24" s="632" t="s">
        <v>234</v>
      </c>
      <c r="S24" s="633"/>
      <c r="T24" s="84" t="s">
        <v>10</v>
      </c>
    </row>
    <row r="25" spans="1:20" s="12" customFormat="1" ht="27.75" customHeight="1" x14ac:dyDescent="0.45">
      <c r="A25" s="625"/>
      <c r="B25" s="626"/>
      <c r="C25" s="155" t="s">
        <v>8</v>
      </c>
      <c r="D25" s="634">
        <f>C22</f>
        <v>5235</v>
      </c>
      <c r="E25" s="635"/>
      <c r="F25" s="634">
        <f>F22</f>
        <v>380</v>
      </c>
      <c r="G25" s="635"/>
      <c r="H25" s="144">
        <f>D25+F25</f>
        <v>5615</v>
      </c>
      <c r="I25" s="155" t="s">
        <v>8</v>
      </c>
      <c r="J25" s="634">
        <f>I22</f>
        <v>0</v>
      </c>
      <c r="K25" s="635"/>
      <c r="L25" s="634">
        <f>L22</f>
        <v>0</v>
      </c>
      <c r="M25" s="635"/>
      <c r="N25" s="144">
        <f>J25+L25</f>
        <v>0</v>
      </c>
      <c r="O25" s="155" t="s">
        <v>8</v>
      </c>
      <c r="P25" s="634">
        <f>O22</f>
        <v>5235</v>
      </c>
      <c r="Q25" s="635"/>
      <c r="R25" s="634">
        <f>R22</f>
        <v>380</v>
      </c>
      <c r="S25" s="635"/>
      <c r="T25" s="144">
        <f>P25+R25</f>
        <v>5615</v>
      </c>
    </row>
    <row r="26" spans="1:20" s="12" customFormat="1" ht="27.75" customHeight="1" x14ac:dyDescent="0.45">
      <c r="A26" s="625"/>
      <c r="B26" s="626"/>
      <c r="C26" s="155" t="s">
        <v>9</v>
      </c>
      <c r="D26" s="634">
        <f>D22</f>
        <v>26630</v>
      </c>
      <c r="E26" s="635"/>
      <c r="F26" s="634">
        <f>G22</f>
        <v>1440</v>
      </c>
      <c r="G26" s="635"/>
      <c r="H26" s="144">
        <f>D26+F26</f>
        <v>28070</v>
      </c>
      <c r="I26" s="155" t="s">
        <v>9</v>
      </c>
      <c r="J26" s="634">
        <f>J22</f>
        <v>0</v>
      </c>
      <c r="K26" s="635"/>
      <c r="L26" s="634">
        <f>M22</f>
        <v>0</v>
      </c>
      <c r="M26" s="635"/>
      <c r="N26" s="144">
        <f>J26+L26</f>
        <v>0</v>
      </c>
      <c r="O26" s="155" t="s">
        <v>9</v>
      </c>
      <c r="P26" s="634">
        <f>P22</f>
        <v>26630</v>
      </c>
      <c r="Q26" s="635"/>
      <c r="R26" s="634">
        <f>S22</f>
        <v>1440</v>
      </c>
      <c r="S26" s="635"/>
      <c r="T26" s="144">
        <f>P26+R26</f>
        <v>28070</v>
      </c>
    </row>
    <row r="27" spans="1:20" s="12" customFormat="1" ht="27.75" customHeight="1" x14ac:dyDescent="0.45">
      <c r="A27" s="627"/>
      <c r="B27" s="628"/>
      <c r="C27" s="156" t="s">
        <v>10</v>
      </c>
      <c r="D27" s="636">
        <f>SUM(D25:E26)</f>
        <v>31865</v>
      </c>
      <c r="E27" s="637"/>
      <c r="F27" s="636">
        <f>SUM(F25:G26)</f>
        <v>1820</v>
      </c>
      <c r="G27" s="637"/>
      <c r="H27" s="145">
        <f>SUM(H25:H26)</f>
        <v>33685</v>
      </c>
      <c r="I27" s="156" t="s">
        <v>10</v>
      </c>
      <c r="J27" s="636">
        <f>SUM(J25:K26)</f>
        <v>0</v>
      </c>
      <c r="K27" s="637"/>
      <c r="L27" s="636">
        <f>SUM(L25:M26)</f>
        <v>0</v>
      </c>
      <c r="M27" s="637"/>
      <c r="N27" s="145">
        <f>SUM(N25:N26)</f>
        <v>0</v>
      </c>
      <c r="O27" s="156" t="s">
        <v>10</v>
      </c>
      <c r="P27" s="636">
        <f>SUM(P25:Q26)</f>
        <v>31865</v>
      </c>
      <c r="Q27" s="637"/>
      <c r="R27" s="636">
        <f>SUM(R25:S26)</f>
        <v>1820</v>
      </c>
      <c r="S27" s="637"/>
      <c r="T27" s="145">
        <f>SUM(T25:T26)</f>
        <v>33685</v>
      </c>
    </row>
    <row r="28" spans="1:20" ht="27.75" customHeight="1" x14ac:dyDescent="0.35">
      <c r="A28" s="9"/>
      <c r="B28" s="9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</row>
    <row r="29" spans="1:20" ht="27.75" customHeight="1" x14ac:dyDescent="0.35">
      <c r="A29" s="9"/>
      <c r="B29" s="9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</row>
    <row r="30" spans="1:20" ht="27.75" customHeight="1" x14ac:dyDescent="0.35">
      <c r="A30" s="9"/>
      <c r="B30" s="9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</row>
    <row r="31" spans="1:20" ht="27.75" customHeight="1" x14ac:dyDescent="0.35">
      <c r="A31" s="9"/>
      <c r="B31" s="9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</row>
    <row r="32" spans="1:20" ht="27.75" customHeight="1" x14ac:dyDescent="0.35">
      <c r="A32" s="9"/>
      <c r="B32" s="9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</row>
    <row r="33" spans="1:20" ht="27.75" customHeight="1" x14ac:dyDescent="0.35">
      <c r="A33" s="9"/>
      <c r="B33" s="9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</row>
    <row r="34" spans="1:20" ht="27.75" customHeight="1" x14ac:dyDescent="0.35">
      <c r="A34" s="9"/>
      <c r="B34" s="9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</row>
    <row r="35" spans="1:20" ht="27.75" customHeight="1" x14ac:dyDescent="0.35">
      <c r="A35" s="9"/>
      <c r="B35" s="9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</row>
    <row r="36" spans="1:20" ht="27.75" customHeight="1" x14ac:dyDescent="0.35">
      <c r="A36" s="9"/>
      <c r="B36" s="9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</row>
    <row r="37" spans="1:20" ht="27.75" customHeight="1" x14ac:dyDescent="0.35">
      <c r="A37" s="9"/>
      <c r="B37" s="9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</row>
    <row r="38" spans="1:20" ht="27.75" customHeight="1" x14ac:dyDescent="0.35">
      <c r="A38" s="9"/>
      <c r="B38" s="9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</row>
    <row r="39" spans="1:20" ht="27.75" customHeight="1" x14ac:dyDescent="0.35">
      <c r="A39" s="9"/>
      <c r="B39" s="9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</row>
    <row r="40" spans="1:20" ht="27.75" customHeight="1" x14ac:dyDescent="0.35">
      <c r="A40" s="9"/>
      <c r="B40" s="9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</row>
    <row r="41" spans="1:20" ht="27.75" customHeight="1" x14ac:dyDescent="0.35">
      <c r="A41" s="9"/>
      <c r="B41" s="9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</row>
    <row r="42" spans="1:20" ht="27.75" customHeight="1" x14ac:dyDescent="0.35">
      <c r="A42" s="9"/>
      <c r="B42" s="9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</row>
    <row r="43" spans="1:20" ht="27.75" customHeight="1" x14ac:dyDescent="0.35">
      <c r="A43" s="9"/>
      <c r="B43" s="9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</row>
    <row r="44" spans="1:20" ht="27.75" customHeight="1" x14ac:dyDescent="0.35">
      <c r="A44" s="9"/>
      <c r="B44" s="9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</row>
    <row r="45" spans="1:20" ht="27.75" customHeight="1" x14ac:dyDescent="0.35">
      <c r="A45" s="9"/>
      <c r="B45" s="9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</row>
    <row r="46" spans="1:20" ht="27.75" customHeight="1" x14ac:dyDescent="0.35">
      <c r="A46" s="9"/>
      <c r="B46" s="9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</row>
    <row r="47" spans="1:20" ht="27.75" customHeight="1" x14ac:dyDescent="0.35">
      <c r="A47" s="9"/>
      <c r="B47" s="9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</row>
    <row r="48" spans="1:20" ht="27.75" customHeight="1" x14ac:dyDescent="0.35">
      <c r="A48" s="9"/>
      <c r="B48" s="9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</row>
    <row r="49" spans="1:20" ht="27.75" customHeight="1" x14ac:dyDescent="0.35">
      <c r="A49" s="9"/>
      <c r="B49" s="9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</row>
    <row r="50" spans="1:20" ht="27.75" customHeight="1" x14ac:dyDescent="0.35">
      <c r="A50" s="9"/>
      <c r="B50" s="9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</row>
    <row r="51" spans="1:20" ht="27.75" customHeight="1" x14ac:dyDescent="0.35">
      <c r="A51" s="9"/>
      <c r="B51" s="9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</row>
    <row r="52" spans="1:20" ht="27.75" customHeight="1" x14ac:dyDescent="0.35">
      <c r="A52" s="9"/>
      <c r="B52" s="9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</row>
    <row r="53" spans="1:20" ht="27.75" customHeight="1" x14ac:dyDescent="0.35">
      <c r="A53" s="9"/>
      <c r="B53" s="9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</row>
    <row r="54" spans="1:20" ht="27.75" customHeight="1" x14ac:dyDescent="0.35">
      <c r="A54" s="9"/>
      <c r="B54" s="9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</row>
    <row r="55" spans="1:20" ht="27.75" customHeight="1" x14ac:dyDescent="0.35">
      <c r="A55" s="9"/>
      <c r="B55" s="9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</row>
    <row r="56" spans="1:20" ht="27.75" customHeight="1" x14ac:dyDescent="0.35">
      <c r="A56" s="9"/>
      <c r="B56" s="9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</row>
    <row r="57" spans="1:20" ht="27.75" customHeight="1" x14ac:dyDescent="0.35">
      <c r="A57" s="9"/>
      <c r="B57" s="9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</row>
    <row r="58" spans="1:20" ht="27.75" customHeight="1" x14ac:dyDescent="0.35">
      <c r="A58" s="9"/>
      <c r="B58" s="9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</row>
    <row r="59" spans="1:20" ht="27.75" customHeight="1" x14ac:dyDescent="0.35">
      <c r="A59" s="9"/>
      <c r="B59" s="9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</row>
    <row r="60" spans="1:20" ht="27.75" customHeight="1" x14ac:dyDescent="0.35">
      <c r="A60" s="9"/>
      <c r="B60" s="9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</row>
    <row r="61" spans="1:20" ht="27.75" customHeight="1" x14ac:dyDescent="0.35">
      <c r="A61" s="9"/>
      <c r="B61" s="9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</row>
    <row r="62" spans="1:20" ht="27.75" customHeight="1" x14ac:dyDescent="0.35">
      <c r="A62" s="9"/>
      <c r="B62" s="9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</row>
    <row r="63" spans="1:20" ht="27.75" customHeight="1" x14ac:dyDescent="0.35">
      <c r="A63" s="9"/>
      <c r="B63" s="9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</row>
    <row r="64" spans="1:20" ht="27.75" customHeight="1" x14ac:dyDescent="0.35">
      <c r="A64" s="9"/>
      <c r="B64" s="9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</row>
    <row r="65" spans="1:20" ht="27.75" customHeight="1" x14ac:dyDescent="0.35">
      <c r="A65" s="9"/>
      <c r="B65" s="9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</row>
    <row r="66" spans="1:20" ht="27.75" customHeight="1" x14ac:dyDescent="0.35">
      <c r="A66" s="9"/>
      <c r="B66" s="9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</row>
    <row r="67" spans="1:20" ht="27.75" customHeight="1" x14ac:dyDescent="0.35">
      <c r="A67" s="9"/>
      <c r="B67" s="9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</row>
    <row r="68" spans="1:20" ht="27.75" customHeight="1" x14ac:dyDescent="0.35">
      <c r="A68" s="9"/>
      <c r="B68" s="9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</row>
    <row r="69" spans="1:20" ht="27.75" customHeight="1" x14ac:dyDescent="0.35">
      <c r="A69" s="9"/>
      <c r="B69" s="9"/>
      <c r="C69" s="14"/>
      <c r="D69" s="14"/>
      <c r="E69" s="14">
        <v>2</v>
      </c>
      <c r="F69" s="14"/>
      <c r="G69" s="14"/>
      <c r="H69" s="14"/>
      <c r="I69" s="14"/>
      <c r="J69" s="14"/>
      <c r="K69" s="14"/>
      <c r="L69" s="14"/>
      <c r="M69" s="14">
        <f>SUM(M12:M68)</f>
        <v>0</v>
      </c>
      <c r="N69" s="14"/>
      <c r="O69" s="14"/>
      <c r="P69" s="14"/>
      <c r="Q69" s="14"/>
      <c r="R69" s="14"/>
      <c r="S69" s="14"/>
      <c r="T69" s="14"/>
    </row>
    <row r="70" spans="1:20" ht="27.75" customHeight="1" x14ac:dyDescent="0.35">
      <c r="A70" s="9"/>
      <c r="B70" s="9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</row>
    <row r="71" spans="1:20" ht="27.75" customHeight="1" x14ac:dyDescent="0.35">
      <c r="A71" s="9"/>
      <c r="B71" s="9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</row>
    <row r="72" spans="1:20" ht="27.75" customHeight="1" x14ac:dyDescent="0.35">
      <c r="A72" s="9"/>
      <c r="B72" s="9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</row>
    <row r="73" spans="1:20" ht="27.75" customHeight="1" x14ac:dyDescent="0.35">
      <c r="A73" s="9"/>
      <c r="B73" s="9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</row>
    <row r="74" spans="1:20" ht="27.75" customHeight="1" x14ac:dyDescent="0.35">
      <c r="A74" s="9"/>
      <c r="B74" s="9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</row>
    <row r="75" spans="1:20" ht="27.75" customHeight="1" x14ac:dyDescent="0.35">
      <c r="A75" s="9"/>
      <c r="B75" s="9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</row>
    <row r="76" spans="1:20" ht="27.75" customHeight="1" x14ac:dyDescent="0.35">
      <c r="A76" s="9"/>
      <c r="B76" s="9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20" ht="27.75" customHeight="1" x14ac:dyDescent="0.35">
      <c r="A77" s="9"/>
      <c r="B77" s="9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</row>
    <row r="78" spans="1:20" ht="27.75" customHeight="1" x14ac:dyDescent="0.35">
      <c r="A78" s="9"/>
      <c r="B78" s="9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</row>
    <row r="79" spans="1:20" ht="27.75" customHeight="1" x14ac:dyDescent="0.35">
      <c r="A79" s="9"/>
      <c r="B79" s="9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</row>
    <row r="80" spans="1:20" ht="27.75" customHeight="1" x14ac:dyDescent="0.35">
      <c r="A80" s="9"/>
      <c r="B80" s="9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</row>
    <row r="81" spans="1:20" ht="27.75" customHeight="1" x14ac:dyDescent="0.35">
      <c r="A81" s="9"/>
      <c r="B81" s="9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</row>
    <row r="82" spans="1:20" ht="27.75" customHeight="1" x14ac:dyDescent="0.35">
      <c r="A82" s="9"/>
      <c r="B82" s="9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</row>
    <row r="83" spans="1:20" ht="27.75" customHeight="1" x14ac:dyDescent="0.35">
      <c r="A83" s="9"/>
      <c r="B83" s="9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</row>
    <row r="84" spans="1:20" ht="27.75" customHeight="1" x14ac:dyDescent="0.35">
      <c r="A84" s="9"/>
      <c r="B84" s="9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</row>
    <row r="85" spans="1:20" ht="27.75" customHeight="1" x14ac:dyDescent="0.35">
      <c r="A85" s="9"/>
      <c r="B85" s="9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</row>
    <row r="86" spans="1:20" ht="27.75" customHeight="1" x14ac:dyDescent="0.35">
      <c r="A86" s="9"/>
      <c r="B86" s="9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</row>
    <row r="87" spans="1:20" ht="27.75" customHeight="1" x14ac:dyDescent="0.35">
      <c r="A87" s="9"/>
      <c r="B87" s="9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</row>
    <row r="88" spans="1:20" ht="27.75" customHeight="1" x14ac:dyDescent="0.35">
      <c r="A88" s="9"/>
      <c r="B88" s="9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</row>
    <row r="89" spans="1:20" ht="27.75" customHeight="1" x14ac:dyDescent="0.35">
      <c r="A89" s="9"/>
      <c r="B89" s="9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</row>
    <row r="90" spans="1:20" ht="27.75" customHeight="1" x14ac:dyDescent="0.35">
      <c r="A90" s="9"/>
      <c r="B90" s="9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</row>
    <row r="91" spans="1:20" ht="27.75" customHeight="1" x14ac:dyDescent="0.35">
      <c r="A91" s="9"/>
      <c r="B91" s="9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</row>
    <row r="92" spans="1:20" ht="27.75" customHeight="1" x14ac:dyDescent="0.35">
      <c r="A92" s="9"/>
      <c r="B92" s="9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</row>
    <row r="93" spans="1:20" ht="27.75" customHeight="1" x14ac:dyDescent="0.35">
      <c r="A93" s="9"/>
      <c r="B93" s="9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</row>
    <row r="94" spans="1:20" ht="27.75" customHeight="1" x14ac:dyDescent="0.35">
      <c r="A94" s="9"/>
      <c r="B94" s="9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</row>
    <row r="95" spans="1:20" ht="27.75" customHeight="1" x14ac:dyDescent="0.35">
      <c r="A95" s="9"/>
      <c r="B95" s="9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</row>
    <row r="96" spans="1:20" ht="27.75" customHeight="1" x14ac:dyDescent="0.35">
      <c r="A96" s="9"/>
      <c r="B96" s="9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</row>
    <row r="97" spans="1:20" ht="27.75" customHeight="1" x14ac:dyDescent="0.35">
      <c r="A97" s="9"/>
      <c r="B97" s="9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</row>
    <row r="98" spans="1:20" ht="27.75" customHeight="1" x14ac:dyDescent="0.35">
      <c r="A98" s="9"/>
      <c r="B98" s="9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</row>
    <row r="99" spans="1:20" ht="27.75" customHeight="1" x14ac:dyDescent="0.35">
      <c r="A99" s="9"/>
      <c r="B99" s="9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</row>
    <row r="100" spans="1:20" ht="27.75" customHeight="1" x14ac:dyDescent="0.35">
      <c r="A100" s="9"/>
      <c r="B100" s="9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</row>
    <row r="101" spans="1:20" ht="27.75" customHeight="1" x14ac:dyDescent="0.35">
      <c r="A101" s="9"/>
      <c r="B101" s="9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</row>
    <row r="102" spans="1:20" ht="27.75" customHeight="1" x14ac:dyDescent="0.35">
      <c r="A102" s="9"/>
      <c r="B102" s="9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</row>
    <row r="103" spans="1:20" ht="27.75" customHeight="1" x14ac:dyDescent="0.35">
      <c r="A103" s="9"/>
      <c r="B103" s="9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</row>
    <row r="104" spans="1:20" ht="27.75" customHeight="1" x14ac:dyDescent="0.35">
      <c r="A104" s="9"/>
      <c r="B104" s="9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</row>
    <row r="105" spans="1:20" ht="27.75" customHeight="1" x14ac:dyDescent="0.35">
      <c r="A105" s="9"/>
      <c r="B105" s="9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</row>
    <row r="106" spans="1:20" ht="27.75" customHeight="1" x14ac:dyDescent="0.35">
      <c r="A106" s="9"/>
      <c r="B106" s="9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</row>
    <row r="107" spans="1:20" ht="27.75" customHeight="1" x14ac:dyDescent="0.35">
      <c r="A107" s="9"/>
      <c r="B107" s="9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</row>
    <row r="108" spans="1:20" ht="27.75" customHeight="1" x14ac:dyDescent="0.35">
      <c r="A108" s="9"/>
      <c r="B108" s="9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</row>
    <row r="109" spans="1:20" ht="27.75" customHeight="1" x14ac:dyDescent="0.35">
      <c r="A109" s="9"/>
      <c r="B109" s="9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</row>
    <row r="110" spans="1:20" ht="27.75" customHeight="1" x14ac:dyDescent="0.35">
      <c r="A110" s="9"/>
      <c r="B110" s="9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</row>
    <row r="111" spans="1:20" ht="27.75" customHeight="1" x14ac:dyDescent="0.35">
      <c r="A111" s="9"/>
      <c r="B111" s="9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</row>
    <row r="112" spans="1:20" ht="27.75" customHeight="1" x14ac:dyDescent="0.35">
      <c r="A112" s="9"/>
      <c r="B112" s="9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</row>
    <row r="113" spans="1:20" ht="27.75" customHeight="1" x14ac:dyDescent="0.35">
      <c r="A113" s="9"/>
      <c r="B113" s="9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</row>
    <row r="114" spans="1:20" ht="27.75" customHeight="1" x14ac:dyDescent="0.35">
      <c r="A114" s="9"/>
      <c r="B114" s="9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</row>
    <row r="115" spans="1:20" ht="27.75" customHeight="1" x14ac:dyDescent="0.35">
      <c r="A115" s="9"/>
      <c r="B115" s="9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</row>
    <row r="116" spans="1:20" ht="27.75" customHeight="1" x14ac:dyDescent="0.35">
      <c r="A116" s="9"/>
      <c r="B116" s="9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</row>
    <row r="117" spans="1:20" ht="27.75" customHeight="1" x14ac:dyDescent="0.35">
      <c r="A117" s="9"/>
      <c r="B117" s="9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</row>
    <row r="118" spans="1:20" ht="27.75" customHeight="1" x14ac:dyDescent="0.35">
      <c r="A118" s="9"/>
      <c r="B118" s="9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</row>
    <row r="119" spans="1:20" ht="27.75" customHeight="1" x14ac:dyDescent="0.35">
      <c r="A119" s="9"/>
      <c r="B119" s="9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</row>
    <row r="120" spans="1:20" ht="27.75" customHeight="1" x14ac:dyDescent="0.35">
      <c r="A120" s="9"/>
      <c r="B120" s="9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</row>
    <row r="121" spans="1:20" ht="27.75" customHeight="1" x14ac:dyDescent="0.35">
      <c r="A121" s="9"/>
      <c r="B121" s="9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</row>
    <row r="122" spans="1:20" ht="27.75" customHeight="1" x14ac:dyDescent="0.35">
      <c r="A122" s="9"/>
      <c r="B122" s="9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</row>
    <row r="123" spans="1:20" ht="27.75" customHeight="1" x14ac:dyDescent="0.35">
      <c r="A123" s="9"/>
      <c r="B123" s="9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</row>
    <row r="124" spans="1:20" ht="27.75" customHeight="1" x14ac:dyDescent="0.35">
      <c r="A124" s="9"/>
      <c r="B124" s="9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</row>
    <row r="125" spans="1:20" ht="27.75" customHeight="1" x14ac:dyDescent="0.35">
      <c r="A125" s="9"/>
      <c r="B125" s="9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</row>
    <row r="126" spans="1:20" ht="27.75" customHeight="1" x14ac:dyDescent="0.35">
      <c r="A126" s="9"/>
      <c r="B126" s="9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</row>
    <row r="127" spans="1:20" ht="27.75" customHeight="1" x14ac:dyDescent="0.35">
      <c r="A127" s="9"/>
      <c r="B127" s="9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</row>
    <row r="128" spans="1:20" ht="27.75" customHeight="1" x14ac:dyDescent="0.35">
      <c r="A128" s="9"/>
      <c r="B128" s="9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</row>
    <row r="129" spans="1:20" ht="27.75" customHeight="1" x14ac:dyDescent="0.35">
      <c r="A129" s="9"/>
      <c r="B129" s="9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</row>
    <row r="130" spans="1:20" ht="27.75" customHeight="1" x14ac:dyDescent="0.35">
      <c r="A130" s="9"/>
      <c r="B130" s="9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</row>
    <row r="131" spans="1:20" ht="27.75" customHeight="1" x14ac:dyDescent="0.35">
      <c r="A131" s="9"/>
      <c r="B131" s="9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</row>
    <row r="132" spans="1:20" ht="27.75" customHeight="1" x14ac:dyDescent="0.35">
      <c r="A132" s="9"/>
      <c r="B132" s="9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</row>
    <row r="133" spans="1:20" ht="27.75" customHeight="1" x14ac:dyDescent="0.35">
      <c r="A133" s="9"/>
      <c r="B133" s="9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</row>
    <row r="134" spans="1:20" ht="27.75" customHeight="1" x14ac:dyDescent="0.35">
      <c r="A134" s="9"/>
      <c r="B134" s="9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</row>
    <row r="135" spans="1:20" ht="27.75" customHeight="1" x14ac:dyDescent="0.35">
      <c r="A135" s="9"/>
      <c r="B135" s="9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</row>
    <row r="136" spans="1:20" ht="27.75" customHeight="1" x14ac:dyDescent="0.35">
      <c r="A136" s="9"/>
      <c r="B136" s="9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</row>
    <row r="137" spans="1:20" ht="27.75" customHeight="1" x14ac:dyDescent="0.35">
      <c r="A137" s="9"/>
      <c r="B137" s="9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</row>
    <row r="138" spans="1:20" ht="27.75" customHeight="1" x14ac:dyDescent="0.35">
      <c r="A138" s="9"/>
      <c r="B138" s="9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</row>
    <row r="139" spans="1:20" ht="27.75" customHeight="1" x14ac:dyDescent="0.35">
      <c r="A139" s="9"/>
      <c r="B139" s="9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</row>
    <row r="140" spans="1:20" ht="27.75" customHeight="1" x14ac:dyDescent="0.35">
      <c r="A140" s="9"/>
      <c r="B140" s="9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</row>
    <row r="141" spans="1:20" ht="27.75" customHeight="1" x14ac:dyDescent="0.35">
      <c r="A141" s="9"/>
      <c r="B141" s="9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</row>
    <row r="142" spans="1:20" ht="27.75" customHeight="1" x14ac:dyDescent="0.35">
      <c r="A142" s="9"/>
      <c r="B142" s="9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</row>
    <row r="143" spans="1:20" ht="27.75" customHeight="1" x14ac:dyDescent="0.35">
      <c r="A143" s="9"/>
      <c r="B143" s="9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</row>
    <row r="144" spans="1:20" ht="27.75" customHeight="1" x14ac:dyDescent="0.35">
      <c r="A144" s="9"/>
      <c r="B144" s="9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</row>
    <row r="145" spans="1:20" ht="27.75" customHeight="1" x14ac:dyDescent="0.35">
      <c r="A145" s="9"/>
      <c r="B145" s="9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</row>
    <row r="146" spans="1:20" ht="27.75" customHeight="1" x14ac:dyDescent="0.35">
      <c r="A146" s="9"/>
      <c r="B146" s="9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</row>
    <row r="147" spans="1:20" ht="27.75" customHeight="1" x14ac:dyDescent="0.35">
      <c r="A147" s="9"/>
      <c r="B147" s="9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</row>
    <row r="148" spans="1:20" ht="27.75" customHeight="1" x14ac:dyDescent="0.35">
      <c r="A148" s="9"/>
      <c r="B148" s="9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</row>
    <row r="149" spans="1:20" ht="27.75" customHeight="1" x14ac:dyDescent="0.35">
      <c r="A149" s="9"/>
      <c r="B149" s="9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</row>
    <row r="150" spans="1:20" ht="27.75" customHeight="1" x14ac:dyDescent="0.35">
      <c r="A150" s="9"/>
      <c r="B150" s="9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</row>
    <row r="151" spans="1:20" ht="27.75" customHeight="1" x14ac:dyDescent="0.35">
      <c r="A151" s="9"/>
      <c r="B151" s="9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</row>
    <row r="152" spans="1:20" ht="27.75" customHeight="1" x14ac:dyDescent="0.35">
      <c r="A152" s="9"/>
      <c r="B152" s="9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</row>
    <row r="153" spans="1:20" ht="27.75" customHeight="1" x14ac:dyDescent="0.35">
      <c r="A153" s="9"/>
      <c r="B153" s="9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</row>
    <row r="154" spans="1:20" ht="27.75" customHeight="1" x14ac:dyDescent="0.35">
      <c r="A154" s="9"/>
      <c r="B154" s="9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</row>
    <row r="155" spans="1:20" ht="27.75" customHeight="1" x14ac:dyDescent="0.35">
      <c r="A155" s="9"/>
      <c r="B155" s="9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</row>
    <row r="156" spans="1:20" ht="27.75" customHeight="1" x14ac:dyDescent="0.35">
      <c r="A156" s="9"/>
      <c r="B156" s="9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</row>
    <row r="157" spans="1:20" ht="27.75" customHeight="1" x14ac:dyDescent="0.35">
      <c r="A157" s="9"/>
      <c r="B157" s="9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</row>
    <row r="158" spans="1:20" ht="27.75" customHeight="1" x14ac:dyDescent="0.35">
      <c r="A158" s="9"/>
      <c r="B158" s="9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</row>
    <row r="159" spans="1:20" ht="27.75" customHeight="1" x14ac:dyDescent="0.35">
      <c r="A159" s="9"/>
      <c r="B159" s="9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</row>
    <row r="160" spans="1:20" ht="27.75" customHeight="1" x14ac:dyDescent="0.35">
      <c r="A160" s="9"/>
      <c r="B160" s="9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</row>
    <row r="161" spans="1:20" ht="27.75" customHeight="1" x14ac:dyDescent="0.35">
      <c r="A161" s="9"/>
      <c r="B161" s="9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</row>
    <row r="162" spans="1:20" ht="27.75" customHeight="1" x14ac:dyDescent="0.35">
      <c r="A162" s="9"/>
      <c r="B162" s="9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</row>
    <row r="163" spans="1:20" ht="27.75" customHeight="1" x14ac:dyDescent="0.35">
      <c r="A163" s="9"/>
      <c r="B163" s="9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</row>
    <row r="164" spans="1:20" ht="27.75" customHeight="1" x14ac:dyDescent="0.35">
      <c r="A164" s="9"/>
      <c r="B164" s="9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</row>
    <row r="165" spans="1:20" ht="27.75" customHeight="1" x14ac:dyDescent="0.35">
      <c r="A165" s="9"/>
      <c r="B165" s="9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</row>
    <row r="166" spans="1:20" ht="27.75" customHeight="1" x14ac:dyDescent="0.35">
      <c r="A166" s="9"/>
      <c r="B166" s="9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</row>
    <row r="167" spans="1:20" ht="27.75" customHeight="1" x14ac:dyDescent="0.35">
      <c r="A167" s="9"/>
      <c r="B167" s="9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</row>
    <row r="168" spans="1:20" ht="27.75" customHeight="1" x14ac:dyDescent="0.35">
      <c r="A168" s="9"/>
      <c r="B168" s="9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</row>
    <row r="169" spans="1:20" ht="27.75" customHeight="1" x14ac:dyDescent="0.35">
      <c r="A169" s="9"/>
      <c r="B169" s="9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</row>
    <row r="170" spans="1:20" ht="27.75" customHeight="1" x14ac:dyDescent="0.35">
      <c r="A170" s="9"/>
      <c r="B170" s="9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</row>
    <row r="171" spans="1:20" ht="27.75" customHeight="1" x14ac:dyDescent="0.35">
      <c r="A171" s="15"/>
      <c r="B171" s="16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</row>
    <row r="172" spans="1:20" ht="27.75" customHeight="1" x14ac:dyDescent="0.35">
      <c r="A172" s="18"/>
      <c r="B172" s="9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</row>
    <row r="173" spans="1:20" ht="27.75" customHeight="1" x14ac:dyDescent="0.35">
      <c r="A173" s="18"/>
      <c r="B173" s="9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</row>
    <row r="174" spans="1:20" ht="27.75" customHeight="1" x14ac:dyDescent="0.35">
      <c r="A174" s="18"/>
      <c r="B174" s="9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</row>
    <row r="175" spans="1:20" ht="27.75" customHeight="1" x14ac:dyDescent="0.35">
      <c r="A175" s="18"/>
      <c r="B175" s="9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</row>
    <row r="176" spans="1:20" ht="27.75" customHeight="1" x14ac:dyDescent="0.35">
      <c r="A176" s="18"/>
      <c r="B176" s="9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</row>
    <row r="177" spans="1:20" ht="27.75" customHeight="1" x14ac:dyDescent="0.35">
      <c r="A177" s="18"/>
      <c r="B177" s="9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</row>
    <row r="178" spans="1:20" ht="27.75" customHeight="1" x14ac:dyDescent="0.35">
      <c r="A178" s="18"/>
      <c r="B178" s="9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</row>
    <row r="179" spans="1:20" ht="27.75" customHeight="1" x14ac:dyDescent="0.35">
      <c r="A179" s="18"/>
      <c r="B179" s="9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</row>
    <row r="180" spans="1:20" ht="27.75" customHeight="1" x14ac:dyDescent="0.35">
      <c r="A180" s="18"/>
      <c r="B180" s="9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</row>
    <row r="181" spans="1:20" ht="27.75" customHeight="1" x14ac:dyDescent="0.35">
      <c r="A181" s="18"/>
      <c r="B181" s="9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</row>
    <row r="182" spans="1:20" ht="27.75" customHeight="1" x14ac:dyDescent="0.35">
      <c r="A182" s="18"/>
      <c r="B182" s="9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</row>
    <row r="183" spans="1:20" ht="27.75" customHeight="1" x14ac:dyDescent="0.35">
      <c r="A183" s="18"/>
      <c r="B183" s="9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</row>
    <row r="184" spans="1:20" ht="27.75" customHeight="1" x14ac:dyDescent="0.35">
      <c r="A184" s="19"/>
      <c r="B184" s="20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</row>
    <row r="185" spans="1:20" x14ac:dyDescent="0.35">
      <c r="A185" s="9"/>
      <c r="B185" s="9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</row>
    <row r="186" spans="1:20" x14ac:dyDescent="0.35">
      <c r="A186" s="9"/>
      <c r="B186" s="9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</row>
    <row r="187" spans="1:20" x14ac:dyDescent="0.35">
      <c r="A187" s="9"/>
      <c r="B187" s="9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</row>
    <row r="188" spans="1:20" x14ac:dyDescent="0.35">
      <c r="A188" s="9"/>
      <c r="B188" s="9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</row>
    <row r="189" spans="1:20" x14ac:dyDescent="0.35">
      <c r="A189" s="9"/>
      <c r="B189" s="9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</row>
    <row r="190" spans="1:20" x14ac:dyDescent="0.35">
      <c r="A190" s="9"/>
      <c r="B190" s="9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</row>
    <row r="191" spans="1:20" x14ac:dyDescent="0.35">
      <c r="A191" s="9"/>
      <c r="B191" s="9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</row>
    <row r="192" spans="1:20" x14ac:dyDescent="0.35">
      <c r="A192" s="9"/>
      <c r="B192" s="9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</row>
    <row r="193" spans="1:20" x14ac:dyDescent="0.35">
      <c r="A193" s="9"/>
      <c r="B193" s="9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</row>
    <row r="194" spans="1:20" x14ac:dyDescent="0.35">
      <c r="A194" s="9"/>
      <c r="B194" s="9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</row>
    <row r="195" spans="1:20" x14ac:dyDescent="0.35">
      <c r="A195" s="9"/>
      <c r="B195" s="9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</row>
    <row r="196" spans="1:20" x14ac:dyDescent="0.35">
      <c r="A196" s="9"/>
      <c r="B196" s="9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</row>
    <row r="197" spans="1:20" x14ac:dyDescent="0.35">
      <c r="A197" s="9"/>
      <c r="B197" s="9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</row>
    <row r="198" spans="1:20" x14ac:dyDescent="0.35">
      <c r="A198" s="9"/>
      <c r="B198" s="9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</row>
    <row r="199" spans="1:20" x14ac:dyDescent="0.35">
      <c r="A199" s="9"/>
      <c r="B199" s="9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</row>
    <row r="200" spans="1:20" x14ac:dyDescent="0.35">
      <c r="A200" s="9"/>
      <c r="B200" s="9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</row>
    <row r="201" spans="1:20" x14ac:dyDescent="0.35">
      <c r="A201" s="9"/>
      <c r="B201" s="9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</row>
    <row r="202" spans="1:20" x14ac:dyDescent="0.35">
      <c r="A202" s="9"/>
      <c r="B202" s="9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</row>
    <row r="203" spans="1:20" x14ac:dyDescent="0.35">
      <c r="A203" s="9"/>
      <c r="B203" s="9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</row>
    <row r="204" spans="1:20" x14ac:dyDescent="0.35">
      <c r="A204" s="9"/>
      <c r="B204" s="9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</row>
    <row r="205" spans="1:20" x14ac:dyDescent="0.35">
      <c r="A205" s="9"/>
      <c r="B205" s="9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</row>
    <row r="206" spans="1:20" x14ac:dyDescent="0.35">
      <c r="A206" s="9"/>
      <c r="B206" s="9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</row>
    <row r="207" spans="1:20" x14ac:dyDescent="0.35">
      <c r="A207" s="9"/>
      <c r="B207" s="9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</row>
    <row r="208" spans="1:20" x14ac:dyDescent="0.35">
      <c r="A208" s="9"/>
      <c r="B208" s="9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</row>
    <row r="209" spans="1:20" x14ac:dyDescent="0.35">
      <c r="A209" s="9"/>
      <c r="B209" s="9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</row>
    <row r="210" spans="1:20" x14ac:dyDescent="0.35">
      <c r="A210" s="9"/>
      <c r="B210" s="9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</row>
    <row r="211" spans="1:20" x14ac:dyDescent="0.35">
      <c r="A211" s="9"/>
      <c r="B211" s="9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</row>
    <row r="212" spans="1:20" x14ac:dyDescent="0.35">
      <c r="A212" s="9"/>
      <c r="B212" s="9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</row>
    <row r="213" spans="1:20" x14ac:dyDescent="0.35">
      <c r="A213" s="9"/>
      <c r="B213" s="9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</row>
    <row r="214" spans="1:20" x14ac:dyDescent="0.35">
      <c r="A214" s="9"/>
      <c r="B214" s="9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</row>
    <row r="215" spans="1:20" x14ac:dyDescent="0.35">
      <c r="A215" s="9"/>
      <c r="B215" s="9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</row>
    <row r="216" spans="1:20" x14ac:dyDescent="0.35">
      <c r="A216" s="9"/>
      <c r="B216" s="9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</row>
    <row r="217" spans="1:20" x14ac:dyDescent="0.35">
      <c r="A217" s="9"/>
      <c r="B217" s="9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</row>
    <row r="218" spans="1:20" x14ac:dyDescent="0.35">
      <c r="A218" s="9"/>
      <c r="B218" s="9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</row>
    <row r="219" spans="1:20" x14ac:dyDescent="0.35">
      <c r="A219" s="9"/>
      <c r="B219" s="9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</row>
    <row r="220" spans="1:20" x14ac:dyDescent="0.35">
      <c r="A220" s="9"/>
      <c r="B220" s="9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</row>
    <row r="221" spans="1:20" x14ac:dyDescent="0.35">
      <c r="A221" s="9"/>
      <c r="B221" s="9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</row>
    <row r="222" spans="1:20" x14ac:dyDescent="0.35">
      <c r="A222" s="9"/>
      <c r="B222" s="9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</row>
    <row r="223" spans="1:20" x14ac:dyDescent="0.35">
      <c r="A223" s="9"/>
      <c r="B223" s="9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</row>
    <row r="224" spans="1:20" x14ac:dyDescent="0.35">
      <c r="A224" s="9"/>
      <c r="B224" s="9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</row>
    <row r="225" spans="1:20" x14ac:dyDescent="0.35">
      <c r="A225" s="9"/>
      <c r="B225" s="9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</row>
    <row r="226" spans="1:20" x14ac:dyDescent="0.35">
      <c r="A226" s="9"/>
      <c r="B226" s="9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</row>
    <row r="227" spans="1:20" x14ac:dyDescent="0.35">
      <c r="A227" s="9"/>
      <c r="B227" s="9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</row>
    <row r="228" spans="1:20" x14ac:dyDescent="0.35">
      <c r="A228" s="9"/>
      <c r="B228" s="9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</row>
    <row r="229" spans="1:20" x14ac:dyDescent="0.35">
      <c r="A229" s="9"/>
      <c r="B229" s="9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</row>
    <row r="230" spans="1:20" x14ac:dyDescent="0.35">
      <c r="A230" s="9"/>
      <c r="B230" s="9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</row>
    <row r="231" spans="1:20" x14ac:dyDescent="0.35">
      <c r="A231" s="9"/>
      <c r="B231" s="9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</row>
    <row r="232" spans="1:20" x14ac:dyDescent="0.35">
      <c r="A232" s="9"/>
      <c r="B232" s="9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</row>
    <row r="233" spans="1:20" x14ac:dyDescent="0.35">
      <c r="A233" s="9"/>
      <c r="B233" s="9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</row>
    <row r="234" spans="1:20" x14ac:dyDescent="0.35">
      <c r="A234" s="22"/>
      <c r="B234" s="22"/>
      <c r="C234" s="23"/>
      <c r="D234" s="23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</row>
  </sheetData>
  <mergeCells count="45">
    <mergeCell ref="R27:S27"/>
    <mergeCell ref="D27:E27"/>
    <mergeCell ref="F27:G27"/>
    <mergeCell ref="J27:K27"/>
    <mergeCell ref="L27:M27"/>
    <mergeCell ref="P27:Q27"/>
    <mergeCell ref="R25:S25"/>
    <mergeCell ref="D26:E26"/>
    <mergeCell ref="F26:G26"/>
    <mergeCell ref="J26:K26"/>
    <mergeCell ref="L26:M26"/>
    <mergeCell ref="P26:Q26"/>
    <mergeCell ref="R26:S26"/>
    <mergeCell ref="A22:B22"/>
    <mergeCell ref="A23:B27"/>
    <mergeCell ref="C23:H23"/>
    <mergeCell ref="I23:N23"/>
    <mergeCell ref="O23:T23"/>
    <mergeCell ref="D24:E24"/>
    <mergeCell ref="F24:G24"/>
    <mergeCell ref="J24:K24"/>
    <mergeCell ref="L24:M24"/>
    <mergeCell ref="P24:Q24"/>
    <mergeCell ref="R24:S24"/>
    <mergeCell ref="D25:E25"/>
    <mergeCell ref="F25:G25"/>
    <mergeCell ref="J25:K25"/>
    <mergeCell ref="L25:M25"/>
    <mergeCell ref="P25:Q25"/>
    <mergeCell ref="A6:A8"/>
    <mergeCell ref="B6:B8"/>
    <mergeCell ref="C6:H6"/>
    <mergeCell ref="I6:N6"/>
    <mergeCell ref="O6:T6"/>
    <mergeCell ref="C7:E7"/>
    <mergeCell ref="F7:H7"/>
    <mergeCell ref="I7:K7"/>
    <mergeCell ref="L7:N7"/>
    <mergeCell ref="O7:Q7"/>
    <mergeCell ref="R7:T7"/>
    <mergeCell ref="A1:T1"/>
    <mergeCell ref="A2:T2"/>
    <mergeCell ref="A3:T3"/>
    <mergeCell ref="A4:T4"/>
    <mergeCell ref="A5:T5"/>
  </mergeCells>
  <phoneticPr fontId="1" type="noConversion"/>
  <pageMargins left="0.25" right="0.25" top="0.75" bottom="0.75" header="0.3" footer="0.3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10</Pages>
  <Words>0</Words>
  <Characters>0</Characters>
  <Application>Microsoft Excel</Application>
  <DocSecurity>0</DocSecurity>
  <Lines>0</Lines>
  <Paragraphs>0</Paragraphs>
  <MMClips>0</MMClips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11</vt:i4>
      </vt:variant>
    </vt:vector>
  </HeadingPairs>
  <TitlesOfParts>
    <vt:vector size="21" baseType="lpstr">
      <vt:lpstr>Quarantine Detail</vt:lpstr>
      <vt:lpstr>Isolation</vt:lpstr>
      <vt:lpstr>Home Qurantine</vt:lpstr>
      <vt:lpstr>Positive Case</vt:lpstr>
      <vt:lpstr>Sheet2</vt:lpstr>
      <vt:lpstr>SWAB</vt:lpstr>
      <vt:lpstr>MOHA Report</vt:lpstr>
      <vt:lpstr>Summary Report</vt:lpstr>
      <vt:lpstr>RDTest Report</vt:lpstr>
      <vt:lpstr>Bhansar</vt:lpstr>
      <vt:lpstr>Bhansar!Print_Area</vt:lpstr>
      <vt:lpstr>'Home Qurantine'!Print_Area</vt:lpstr>
      <vt:lpstr>Isolation!Print_Area</vt:lpstr>
      <vt:lpstr>'MOHA Report'!Print_Area</vt:lpstr>
      <vt:lpstr>'Positive Case'!Print_Area</vt:lpstr>
      <vt:lpstr>'Quarantine Detail'!Print_Area</vt:lpstr>
      <vt:lpstr>'RDTest Report'!Print_Area</vt:lpstr>
      <vt:lpstr>SWAB!Print_Area</vt:lpstr>
      <vt:lpstr>Bhansar!Print_Titles</vt:lpstr>
      <vt:lpstr>Isolation!Print_Titles</vt:lpstr>
      <vt:lpstr>'MOHA Report'!Print_Titles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chetan Khadka</dc:creator>
  <cp:lastModifiedBy>chetan Khadka</cp:lastModifiedBy>
  <cp:revision>3</cp:revision>
  <cp:lastPrinted>2020-10-16T10:51:23Z</cp:lastPrinted>
  <dcterms:created xsi:type="dcterms:W3CDTF">2020-08-12T08:14:32Z</dcterms:created>
  <dcterms:modified xsi:type="dcterms:W3CDTF">2020-10-17T08:02:44Z</dcterms:modified>
</cp:coreProperties>
</file>